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1_農業\＃●●●日本型直接支払い関係\★中山間\第五期\令和2年度\R２交付申請・実績様式\"/>
    </mc:Choice>
  </mc:AlternateContent>
  <bookViews>
    <workbookView xWindow="15" yWindow="-75" windowWidth="16905" windowHeight="11400" tabRatio="820" firstSheet="1" activeTab="1"/>
  </bookViews>
  <sheets>
    <sheet name="000000" sheetId="4" state="veryHidden" r:id="rId1"/>
    <sheet name="作成手順" sheetId="59" r:id="rId2"/>
    <sheet name="基礎デ-タ" sheetId="6" r:id="rId3"/>
    <sheet name="収支予算書" sheetId="55" r:id="rId4"/>
    <sheet name="事業計画書" sheetId="54" r:id="rId5"/>
    <sheet name="金銭出納帳" sheetId="33" r:id="rId6"/>
    <sheet name="収支精算書" sheetId="53" r:id="rId7"/>
    <sheet name="事業実績書" sheetId="52" r:id="rId8"/>
    <sheet name="集落作業日誌" sheetId="58" r:id="rId9"/>
  </sheets>
  <definedNames>
    <definedName name="_xlnm.Print_Area" localSheetId="2">'基礎デ-タ'!$A$1:$K$47</definedName>
    <definedName name="_xlnm.Print_Area" localSheetId="5">金銭出納帳!$A$2:$H$66</definedName>
    <definedName name="_xlnm.Print_Area" localSheetId="4">事業計画書!$A$1:$T$42</definedName>
    <definedName name="_xlnm.Print_Area" localSheetId="7">事業実績書!$B$1:$T$43</definedName>
    <definedName name="_xlnm.Print_Area" localSheetId="6">収支精算書!$A$1:$H$53</definedName>
    <definedName name="_xlnm.Print_Area" localSheetId="3">収支予算書!$A$1:$H$33</definedName>
    <definedName name="_xlnm.Print_Area" localSheetId="8">集落作業日誌!$A$1:$J$22</definedName>
    <definedName name="_xlnm.Print_Titles" localSheetId="5">金銭出納帳!$69:$69</definedName>
  </definedNames>
  <calcPr calcId="162913"/>
</workbook>
</file>

<file path=xl/calcChain.xml><?xml version="1.0" encoding="utf-8"?>
<calcChain xmlns="http://schemas.openxmlformats.org/spreadsheetml/2006/main">
  <c r="M18" i="33" l="1"/>
  <c r="M19" i="33"/>
  <c r="M20" i="33"/>
  <c r="M21" i="33"/>
  <c r="M22" i="33"/>
  <c r="M10" i="33"/>
  <c r="M11" i="33"/>
  <c r="M12" i="33"/>
  <c r="M13" i="33"/>
  <c r="M14" i="33"/>
  <c r="M15" i="33"/>
  <c r="M16" i="33"/>
  <c r="M17" i="33"/>
  <c r="M9" i="33"/>
  <c r="M7" i="33"/>
  <c r="M8" i="33"/>
  <c r="M6" i="33"/>
  <c r="C42" i="53" l="1"/>
  <c r="G6" i="33"/>
  <c r="G7" i="33"/>
  <c r="C32" i="52" l="1"/>
  <c r="B43" i="53"/>
  <c r="E21" i="54" l="1"/>
  <c r="L36" i="52"/>
  <c r="C37" i="52"/>
  <c r="C36" i="52"/>
  <c r="C35" i="52"/>
  <c r="C34" i="52"/>
  <c r="C33" i="52"/>
  <c r="L31" i="52"/>
  <c r="L32" i="52"/>
  <c r="C28" i="52"/>
  <c r="C29" i="52"/>
  <c r="B46" i="53"/>
  <c r="B47" i="53"/>
  <c r="B48" i="53"/>
  <c r="B41" i="53"/>
  <c r="C30" i="52" s="1"/>
  <c r="B42" i="53"/>
  <c r="C31" i="52" s="1"/>
  <c r="B44" i="53"/>
  <c r="B45" i="53"/>
  <c r="B31" i="53"/>
  <c r="B30" i="53"/>
  <c r="B29" i="53"/>
  <c r="C30" i="54"/>
  <c r="C31" i="54"/>
  <c r="C32" i="54"/>
  <c r="C33" i="54"/>
  <c r="C34" i="54"/>
  <c r="C32" i="55"/>
  <c r="A12" i="58"/>
  <c r="A4" i="58"/>
  <c r="K15" i="55" l="1"/>
  <c r="K14" i="55"/>
  <c r="K13" i="55"/>
  <c r="K12" i="55"/>
  <c r="K11" i="55"/>
  <c r="K10" i="55"/>
  <c r="G53" i="33"/>
  <c r="G54" i="33"/>
  <c r="G55" i="33"/>
  <c r="G56" i="33"/>
  <c r="G57" i="33"/>
  <c r="G58" i="33"/>
  <c r="G59" i="33"/>
  <c r="G49" i="33"/>
  <c r="G50" i="33"/>
  <c r="G51" i="33"/>
  <c r="G52" i="33"/>
  <c r="C11" i="6"/>
  <c r="B2" i="55" l="1"/>
  <c r="F20" i="55" l="1"/>
  <c r="F21" i="55"/>
  <c r="F22" i="55"/>
  <c r="F23" i="55"/>
  <c r="F24" i="55"/>
  <c r="F25" i="55"/>
  <c r="F26" i="55"/>
  <c r="F27" i="55"/>
  <c r="F28" i="55"/>
  <c r="F19" i="55"/>
  <c r="B22" i="53" l="1"/>
  <c r="E21" i="52"/>
  <c r="G2" i="33"/>
  <c r="B40" i="53" l="1"/>
  <c r="B39" i="53"/>
  <c r="B10" i="53" l="1"/>
  <c r="D10" i="52"/>
  <c r="D10" i="54" l="1"/>
  <c r="G65" i="33" l="1"/>
  <c r="N39" i="54" l="1"/>
  <c r="C5" i="6"/>
  <c r="C10" i="55"/>
  <c r="C30" i="55"/>
  <c r="F39" i="52"/>
  <c r="Q25" i="52"/>
  <c r="O25" i="54"/>
  <c r="D25" i="54"/>
  <c r="M25" i="54"/>
  <c r="C43" i="53"/>
  <c r="C41" i="53"/>
  <c r="C40" i="53"/>
  <c r="C39" i="53"/>
  <c r="D40" i="53"/>
  <c r="D41" i="53"/>
  <c r="D42" i="53"/>
  <c r="D43" i="53"/>
  <c r="D44" i="53"/>
  <c r="D45" i="53"/>
  <c r="D47" i="53"/>
  <c r="D48" i="53"/>
  <c r="D39" i="53"/>
  <c r="F66" i="33"/>
  <c r="D29" i="55"/>
  <c r="G29" i="55"/>
  <c r="N37" i="54"/>
  <c r="I36" i="54"/>
  <c r="L36" i="54" s="1"/>
  <c r="C36" i="54"/>
  <c r="C29" i="54"/>
  <c r="C35" i="54"/>
  <c r="C28" i="54"/>
  <c r="I29" i="54"/>
  <c r="L29" i="54" s="1"/>
  <c r="I30" i="54"/>
  <c r="L30" i="54" s="1"/>
  <c r="I31" i="54"/>
  <c r="L31" i="54" s="1"/>
  <c r="I32" i="54"/>
  <c r="L32" i="54" s="1"/>
  <c r="I33" i="54"/>
  <c r="L33" i="54" s="1"/>
  <c r="I34" i="54"/>
  <c r="L34" i="54" s="1"/>
  <c r="I35" i="54"/>
  <c r="L35" i="54" s="1"/>
  <c r="E11" i="55"/>
  <c r="I28" i="54"/>
  <c r="L28" i="54" s="1"/>
  <c r="E24" i="55"/>
  <c r="E23" i="55"/>
  <c r="E22" i="55"/>
  <c r="E20" i="55"/>
  <c r="E19" i="55"/>
  <c r="C50" i="53"/>
  <c r="E38" i="53"/>
  <c r="C44" i="53"/>
  <c r="C45" i="53"/>
  <c r="C47" i="53"/>
  <c r="C48" i="53"/>
  <c r="F38" i="53"/>
  <c r="I33" i="52"/>
  <c r="L33" i="52" s="1"/>
  <c r="C31" i="53"/>
  <c r="D31" i="53"/>
  <c r="I29" i="52"/>
  <c r="L29" i="52" s="1"/>
  <c r="I30" i="52"/>
  <c r="L30" i="52" s="1"/>
  <c r="I34" i="52"/>
  <c r="L34" i="52" s="1"/>
  <c r="I35" i="52"/>
  <c r="L35" i="52" s="1"/>
  <c r="I37" i="52"/>
  <c r="L37" i="52" s="1"/>
  <c r="I28" i="52"/>
  <c r="L28" i="52" s="1"/>
  <c r="D3" i="52"/>
  <c r="N38" i="52"/>
  <c r="N41" i="52" s="1"/>
  <c r="F11" i="55"/>
  <c r="G11" i="55"/>
  <c r="D31" i="55"/>
  <c r="E28" i="55"/>
  <c r="E26" i="55"/>
  <c r="E27" i="55"/>
  <c r="E18" i="55"/>
  <c r="F18" i="55"/>
  <c r="D12" i="55"/>
  <c r="K4" i="55"/>
  <c r="K5" i="55"/>
  <c r="K6" i="55"/>
  <c r="K16" i="55"/>
  <c r="D2" i="52"/>
  <c r="D4" i="52"/>
  <c r="D5" i="54"/>
  <c r="D6" i="54"/>
  <c r="D7" i="54"/>
  <c r="D8" i="52"/>
  <c r="D9" i="52"/>
  <c r="D11" i="52"/>
  <c r="D12" i="54"/>
  <c r="W32" i="54" s="1"/>
  <c r="D13" i="52"/>
  <c r="D14" i="54"/>
  <c r="D15" i="52"/>
  <c r="D16" i="54"/>
  <c r="D17" i="54"/>
  <c r="F25" i="54"/>
  <c r="G25" i="54"/>
  <c r="I25" i="54"/>
  <c r="J25" i="54"/>
  <c r="I39" i="52"/>
  <c r="L39" i="52" s="1"/>
  <c r="L40" i="52" s="1"/>
  <c r="I40" i="52" s="1"/>
  <c r="B3" i="53"/>
  <c r="B4" i="53"/>
  <c r="B5" i="53"/>
  <c r="B6" i="53"/>
  <c r="B7" i="53"/>
  <c r="B8" i="53"/>
  <c r="B9" i="53"/>
  <c r="B11" i="53"/>
  <c r="B12" i="53"/>
  <c r="B13" i="53"/>
  <c r="B14" i="53"/>
  <c r="B15" i="53"/>
  <c r="B16" i="53"/>
  <c r="B17" i="53"/>
  <c r="B2" i="53"/>
  <c r="J25" i="52"/>
  <c r="I25" i="52"/>
  <c r="G25" i="52"/>
  <c r="F25" i="52"/>
  <c r="E21" i="55"/>
  <c r="C29" i="55"/>
  <c r="N40" i="54"/>
  <c r="M25" i="52"/>
  <c r="L38" i="52" l="1"/>
  <c r="F45" i="53"/>
  <c r="F48" i="53"/>
  <c r="S25" i="54"/>
  <c r="W31" i="54"/>
  <c r="F44" i="53"/>
  <c r="D23" i="52"/>
  <c r="B1" i="58"/>
  <c r="J23" i="54"/>
  <c r="Q25" i="54"/>
  <c r="D32" i="55"/>
  <c r="D36" i="55" s="1"/>
  <c r="F29" i="55"/>
  <c r="S25" i="52"/>
  <c r="C9" i="55"/>
  <c r="D29" i="53" s="1"/>
  <c r="C30" i="53"/>
  <c r="F4" i="33"/>
  <c r="D23" i="54"/>
  <c r="Q23" i="52"/>
  <c r="Q23" i="54"/>
  <c r="E25" i="54"/>
  <c r="E29" i="55"/>
  <c r="E39" i="53"/>
  <c r="I37" i="54"/>
  <c r="F40" i="53"/>
  <c r="D49" i="53"/>
  <c r="D25" i="52"/>
  <c r="E25" i="52"/>
  <c r="F38" i="54"/>
  <c r="D11" i="54"/>
  <c r="D6" i="52"/>
  <c r="D15" i="54"/>
  <c r="D14" i="52"/>
  <c r="D13" i="54"/>
  <c r="D17" i="52"/>
  <c r="D3" i="54"/>
  <c r="D16" i="52"/>
  <c r="D4" i="54"/>
  <c r="F30" i="55"/>
  <c r="F31" i="55" s="1"/>
  <c r="I38" i="54"/>
  <c r="L38" i="54" s="1"/>
  <c r="L39" i="54" s="1"/>
  <c r="I39" i="54" s="1"/>
  <c r="D50" i="53"/>
  <c r="D51" i="53" s="1"/>
  <c r="C31" i="55"/>
  <c r="E30" i="55"/>
  <c r="E31" i="55" s="1"/>
  <c r="L37" i="54"/>
  <c r="E10" i="55"/>
  <c r="F10" i="55"/>
  <c r="D30" i="53"/>
  <c r="F43" i="53"/>
  <c r="O25" i="52"/>
  <c r="D12" i="52"/>
  <c r="E31" i="53"/>
  <c r="D2" i="54"/>
  <c r="D5" i="52"/>
  <c r="E47" i="53"/>
  <c r="F41" i="53"/>
  <c r="F42" i="53"/>
  <c r="R35" i="54"/>
  <c r="D7" i="52"/>
  <c r="D9" i="54"/>
  <c r="D8" i="54"/>
  <c r="C51" i="53"/>
  <c r="E45" i="53"/>
  <c r="E40" i="53"/>
  <c r="E43" i="53"/>
  <c r="F47" i="53"/>
  <c r="E44" i="53"/>
  <c r="F31" i="53"/>
  <c r="E42" i="53"/>
  <c r="N44" i="52"/>
  <c r="E41" i="53"/>
  <c r="C49" i="53"/>
  <c r="I38" i="52"/>
  <c r="E48" i="53"/>
  <c r="F39" i="53"/>
  <c r="E30" i="53" l="1"/>
  <c r="J23" i="52"/>
  <c r="D52" i="53"/>
  <c r="E9" i="55"/>
  <c r="E12" i="55" s="1"/>
  <c r="D35" i="55"/>
  <c r="F32" i="55"/>
  <c r="C12" i="55"/>
  <c r="L40" i="54" s="1"/>
  <c r="L45" i="54" s="1"/>
  <c r="F9" i="55"/>
  <c r="F12" i="55" s="1"/>
  <c r="E66" i="33"/>
  <c r="F68" i="33" s="1"/>
  <c r="C29" i="53"/>
  <c r="G8" i="33"/>
  <c r="E32" i="55"/>
  <c r="D32" i="53"/>
  <c r="H25" i="54"/>
  <c r="H25" i="52"/>
  <c r="E50" i="53"/>
  <c r="E51" i="53" s="1"/>
  <c r="F50" i="53"/>
  <c r="F51" i="53" s="1"/>
  <c r="F30" i="53"/>
  <c r="C52" i="53"/>
  <c r="F49" i="53"/>
  <c r="N46" i="52"/>
  <c r="E49" i="53"/>
  <c r="G9" i="33" l="1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60" i="33" s="1"/>
  <c r="C35" i="55"/>
  <c r="C36" i="55"/>
  <c r="D56" i="53"/>
  <c r="L41" i="52"/>
  <c r="L46" i="52" s="1"/>
  <c r="C32" i="53"/>
  <c r="C56" i="53" s="1"/>
  <c r="E29" i="53"/>
  <c r="E32" i="53" s="1"/>
  <c r="F29" i="53"/>
  <c r="F32" i="53" s="1"/>
  <c r="D55" i="53"/>
  <c r="E67" i="33"/>
  <c r="I6" i="33"/>
  <c r="E52" i="53"/>
  <c r="G64" i="33"/>
  <c r="F52" i="53"/>
  <c r="I40" i="54"/>
  <c r="L43" i="54"/>
  <c r="G61" i="33" l="1"/>
  <c r="G62" i="33" s="1"/>
  <c r="G63" i="33" s="1"/>
  <c r="C55" i="53"/>
  <c r="I41" i="52"/>
  <c r="L44" i="52"/>
  <c r="I43" i="54"/>
  <c r="J45" i="54"/>
  <c r="I44" i="52" l="1"/>
  <c r="I46" i="52"/>
</calcChain>
</file>

<file path=xl/comments1.xml><?xml version="1.0" encoding="utf-8"?>
<comments xmlns="http://schemas.openxmlformats.org/spreadsheetml/2006/main">
  <authors>
    <author>Yoshinao Nakatani</author>
    <author>00162</author>
  </authors>
  <commentList>
    <comment ref="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L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負担区分、その他がある場合には手入力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<sst xmlns="http://schemas.openxmlformats.org/spreadsheetml/2006/main" count="266" uniqueCount="192">
  <si>
    <t>区　　　　　　分</t>
    <rPh sb="0" eb="1">
      <t>ク</t>
    </rPh>
    <rPh sb="7" eb="8">
      <t>ブン</t>
    </rPh>
    <phoneticPr fontId="2"/>
  </si>
  <si>
    <t>収 入 金 額</t>
    <rPh sb="0" eb="3">
      <t>シュウニュウ</t>
    </rPh>
    <rPh sb="4" eb="7">
      <t>キンガク</t>
    </rPh>
    <phoneticPr fontId="2"/>
  </si>
  <si>
    <t>支 払 金 額</t>
    <rPh sb="0" eb="3">
      <t>シハラ</t>
    </rPh>
    <rPh sb="4" eb="7">
      <t>キンガク</t>
    </rPh>
    <phoneticPr fontId="2"/>
  </si>
  <si>
    <t xml:space="preserve">差 引 金 額  </t>
    <rPh sb="0" eb="3">
      <t>サシヒ</t>
    </rPh>
    <rPh sb="4" eb="7">
      <t>キンガク</t>
    </rPh>
    <phoneticPr fontId="2"/>
  </si>
  <si>
    <t>内　　　容</t>
    <rPh sb="0" eb="1">
      <t>ウチ</t>
    </rPh>
    <rPh sb="4" eb="5">
      <t>カタチ</t>
    </rPh>
    <phoneticPr fontId="2"/>
  </si>
  <si>
    <t>協定農用地面積</t>
    <rPh sb="0" eb="2">
      <t>キョウテイ</t>
    </rPh>
    <rPh sb="2" eb="5">
      <t>ノウヨウチ</t>
    </rPh>
    <rPh sb="5" eb="7">
      <t>メンセキ</t>
    </rPh>
    <phoneticPr fontId="2"/>
  </si>
  <si>
    <t>畑</t>
    <rPh sb="0" eb="1">
      <t>ハタ</t>
    </rPh>
    <phoneticPr fontId="2"/>
  </si>
  <si>
    <t>合計</t>
    <rPh sb="0" eb="2">
      <t>ゴウケイ</t>
    </rPh>
    <phoneticPr fontId="2"/>
  </si>
  <si>
    <t>農　　業　　者</t>
    <rPh sb="6" eb="7">
      <t>モノ</t>
    </rPh>
    <phoneticPr fontId="2"/>
  </si>
  <si>
    <t>生　産　組　織</t>
    <rPh sb="0" eb="1">
      <t>ショウ</t>
    </rPh>
    <rPh sb="2" eb="3">
      <t>サン</t>
    </rPh>
    <rPh sb="4" eb="5">
      <t>クミ</t>
    </rPh>
    <rPh sb="6" eb="7">
      <t>オリ</t>
    </rPh>
    <phoneticPr fontId="2"/>
  </si>
  <si>
    <t>水　利　組　合</t>
    <rPh sb="0" eb="1">
      <t>ミズ</t>
    </rPh>
    <rPh sb="2" eb="3">
      <t>リ</t>
    </rPh>
    <rPh sb="4" eb="5">
      <t>クミ</t>
    </rPh>
    <rPh sb="6" eb="7">
      <t>ゴウ</t>
    </rPh>
    <phoneticPr fontId="2"/>
  </si>
  <si>
    <t>農　業　法　人</t>
    <rPh sb="0" eb="1">
      <t>ノウ</t>
    </rPh>
    <rPh sb="2" eb="3">
      <t>ギョウ</t>
    </rPh>
    <rPh sb="4" eb="5">
      <t>ホウ</t>
    </rPh>
    <rPh sb="6" eb="7">
      <t>ジン</t>
    </rPh>
    <phoneticPr fontId="2"/>
  </si>
  <si>
    <t>特　定　法　人</t>
    <rPh sb="0" eb="1">
      <t>トク</t>
    </rPh>
    <rPh sb="2" eb="3">
      <t>サダム</t>
    </rPh>
    <rPh sb="4" eb="5">
      <t>ホウ</t>
    </rPh>
    <rPh sb="6" eb="7">
      <t>ジン</t>
    </rPh>
    <phoneticPr fontId="2"/>
  </si>
  <si>
    <t>非　　農　　者</t>
    <rPh sb="0" eb="1">
      <t>ヒ</t>
    </rPh>
    <rPh sb="3" eb="4">
      <t>ノウ</t>
    </rPh>
    <rPh sb="6" eb="7">
      <t>シャ</t>
    </rPh>
    <phoneticPr fontId="2"/>
  </si>
  <si>
    <t>そ　　の　　他</t>
    <rPh sb="6" eb="7">
      <t>ホカ</t>
    </rPh>
    <phoneticPr fontId="2"/>
  </si>
  <si>
    <t>集　落　名</t>
    <rPh sb="0" eb="1">
      <t>シュウ</t>
    </rPh>
    <rPh sb="2" eb="3">
      <t>オチ</t>
    </rPh>
    <rPh sb="4" eb="5">
      <t>メイ</t>
    </rPh>
    <phoneticPr fontId="2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</si>
  <si>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</si>
  <si>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>位 置 (所在)</t>
    <rPh sb="0" eb="1">
      <t>クライ</t>
    </rPh>
    <rPh sb="2" eb="3">
      <t>オキ</t>
    </rPh>
    <rPh sb="5" eb="7">
      <t>ショザイ</t>
    </rPh>
    <phoneticPr fontId="2"/>
  </si>
  <si>
    <t>位置</t>
    <rPh sb="0" eb="2">
      <t>イチ</t>
    </rPh>
    <phoneticPr fontId="9"/>
  </si>
  <si>
    <t>代表者名</t>
    <rPh sb="0" eb="3">
      <t>ダイヒョウシャ</t>
    </rPh>
    <rPh sb="3" eb="4">
      <t>メイ</t>
    </rPh>
    <phoneticPr fontId="9"/>
  </si>
  <si>
    <t>協定参加者</t>
    <rPh sb="0" eb="2">
      <t>キョウテイ</t>
    </rPh>
    <rPh sb="2" eb="5">
      <t>サンカシャ</t>
    </rPh>
    <phoneticPr fontId="9"/>
  </si>
  <si>
    <t>農業者</t>
    <rPh sb="0" eb="3">
      <t>ノウギョウシャ</t>
    </rPh>
    <phoneticPr fontId="9"/>
  </si>
  <si>
    <t>生産組織</t>
    <rPh sb="0" eb="2">
      <t>セイサン</t>
    </rPh>
    <rPh sb="2" eb="4">
      <t>ソシキ</t>
    </rPh>
    <phoneticPr fontId="9"/>
  </si>
  <si>
    <t>水利組合</t>
    <rPh sb="0" eb="2">
      <t>スイリ</t>
    </rPh>
    <rPh sb="2" eb="4">
      <t>クミアイ</t>
    </rPh>
    <phoneticPr fontId="9"/>
  </si>
  <si>
    <t>その他</t>
    <rPh sb="2" eb="3">
      <t>タ</t>
    </rPh>
    <phoneticPr fontId="9"/>
  </si>
  <si>
    <t>（単位：㎡）</t>
    <rPh sb="1" eb="3">
      <t>タンイ</t>
    </rPh>
    <phoneticPr fontId="9"/>
  </si>
  <si>
    <t>(単位：人､組織)</t>
    <rPh sb="1" eb="3">
      <t>タンイ</t>
    </rPh>
    <rPh sb="4" eb="5">
      <t>ニン</t>
    </rPh>
    <rPh sb="6" eb="8">
      <t>ソシキ</t>
    </rPh>
    <phoneticPr fontId="9"/>
  </si>
  <si>
    <t>実施時期</t>
    <rPh sb="0" eb="2">
      <t>ジッシ</t>
    </rPh>
    <rPh sb="2" eb="4">
      <t>ジキ</t>
    </rPh>
    <phoneticPr fontId="9"/>
  </si>
  <si>
    <t>備考</t>
    <rPh sb="0" eb="2">
      <t>ビコウ</t>
    </rPh>
    <phoneticPr fontId="9"/>
  </si>
  <si>
    <t>(円)</t>
    <rPh sb="1" eb="2">
      <t>エン</t>
    </rPh>
    <phoneticPr fontId="9"/>
  </si>
  <si>
    <t>町交付金</t>
    <rPh sb="0" eb="1">
      <t>マチ</t>
    </rPh>
    <rPh sb="1" eb="4">
      <t>コウフキン</t>
    </rPh>
    <phoneticPr fontId="9"/>
  </si>
  <si>
    <t>共同取組活動</t>
    <rPh sb="0" eb="2">
      <t>キョウドウ</t>
    </rPh>
    <rPh sb="2" eb="4">
      <t>トリクミ</t>
    </rPh>
    <rPh sb="4" eb="6">
      <t>カツドウ</t>
    </rPh>
    <phoneticPr fontId="9"/>
  </si>
  <si>
    <t>小　　計</t>
    <rPh sb="0" eb="1">
      <t>ショウ</t>
    </rPh>
    <rPh sb="3" eb="4">
      <t>ケイ</t>
    </rPh>
    <phoneticPr fontId="9"/>
  </si>
  <si>
    <t>協定参加者配分</t>
    <rPh sb="0" eb="2">
      <t>キョウテイ</t>
    </rPh>
    <rPh sb="2" eb="5">
      <t>サンカシャ</t>
    </rPh>
    <rPh sb="5" eb="7">
      <t>ハイブン</t>
    </rPh>
    <phoneticPr fontId="9"/>
  </si>
  <si>
    <t>合　　計</t>
    <rPh sb="0" eb="1">
      <t>ゴウ</t>
    </rPh>
    <rPh sb="3" eb="4">
      <t>ケイ</t>
    </rPh>
    <phoneticPr fontId="9"/>
  </si>
  <si>
    <t>　(注) 共同取組活動については、内容別に記載すること。</t>
    <rPh sb="2" eb="3">
      <t>チュウ</t>
    </rPh>
    <rPh sb="5" eb="7">
      <t>キョウドウ</t>
    </rPh>
    <rPh sb="7" eb="9">
      <t>トリクミ</t>
    </rPh>
    <rPh sb="9" eb="11">
      <t>カツドウ</t>
    </rPh>
    <rPh sb="17" eb="19">
      <t>ナイヨウ</t>
    </rPh>
    <rPh sb="19" eb="20">
      <t>ベツ</t>
    </rPh>
    <rPh sb="21" eb="23">
      <t>キサイ</t>
    </rPh>
    <phoneticPr fontId="9"/>
  </si>
  <si>
    <t>積　立　・　繰　越</t>
  </si>
  <si>
    <t>個人配分割合(％)</t>
    <rPh sb="0" eb="2">
      <t>コジン</t>
    </rPh>
    <rPh sb="2" eb="4">
      <t>ハイブン</t>
    </rPh>
    <rPh sb="4" eb="6">
      <t>ワリアイ</t>
    </rPh>
    <phoneticPr fontId="2"/>
  </si>
  <si>
    <t>１．収入の部</t>
    <rPh sb="2" eb="4">
      <t>シュウニュウ</t>
    </rPh>
    <rPh sb="5" eb="6">
      <t>ブ</t>
    </rPh>
    <phoneticPr fontId="9"/>
  </si>
  <si>
    <t>(単位：円)</t>
    <rPh sb="1" eb="3">
      <t>タンイ</t>
    </rPh>
    <rPh sb="4" eb="5">
      <t>エン</t>
    </rPh>
    <phoneticPr fontId="9"/>
  </si>
  <si>
    <t>区　　　　　分</t>
    <rPh sb="0" eb="1">
      <t>ク</t>
    </rPh>
    <rPh sb="6" eb="7">
      <t>ブン</t>
    </rPh>
    <phoneticPr fontId="9"/>
  </si>
  <si>
    <t>比　較　増　減</t>
    <rPh sb="0" eb="1">
      <t>ヒ</t>
    </rPh>
    <rPh sb="2" eb="3">
      <t>クラ</t>
    </rPh>
    <rPh sb="4" eb="5">
      <t>ゾウ</t>
    </rPh>
    <rPh sb="6" eb="7">
      <t>ゲン</t>
    </rPh>
    <phoneticPr fontId="9"/>
  </si>
  <si>
    <t>備　　考</t>
    <rPh sb="0" eb="1">
      <t>ビ</t>
    </rPh>
    <rPh sb="3" eb="4">
      <t>コウ</t>
    </rPh>
    <phoneticPr fontId="9"/>
  </si>
  <si>
    <t>増</t>
    <rPh sb="0" eb="1">
      <t>ゾウ</t>
    </rPh>
    <phoneticPr fontId="9"/>
  </si>
  <si>
    <t>減</t>
    <rPh sb="0" eb="1">
      <t>ゲン</t>
    </rPh>
    <phoneticPr fontId="9"/>
  </si>
  <si>
    <t>　増額分は預金利子</t>
    <rPh sb="1" eb="4">
      <t>ゾウガクブン</t>
    </rPh>
    <rPh sb="5" eb="7">
      <t>ヨキン</t>
    </rPh>
    <rPh sb="7" eb="9">
      <t>リシ</t>
    </rPh>
    <phoneticPr fontId="9"/>
  </si>
  <si>
    <t>合　　　計</t>
    <rPh sb="0" eb="1">
      <t>ゴウ</t>
    </rPh>
    <rPh sb="4" eb="5">
      <t>ケイ</t>
    </rPh>
    <phoneticPr fontId="9"/>
  </si>
  <si>
    <t>２．支出の部</t>
    <rPh sb="2" eb="4">
      <t>シシュツ</t>
    </rPh>
    <rPh sb="5" eb="6">
      <t>ブ</t>
    </rPh>
    <phoneticPr fontId="9"/>
  </si>
  <si>
    <t>【共同取組活動】</t>
    <rPh sb="1" eb="3">
      <t>キョウドウ</t>
    </rPh>
    <rPh sb="3" eb="5">
      <t>トリクミ</t>
    </rPh>
    <rPh sb="5" eb="7">
      <t>カツドウ</t>
    </rPh>
    <phoneticPr fontId="9"/>
  </si>
  <si>
    <t>小　　　計</t>
    <rPh sb="0" eb="1">
      <t>ショウ</t>
    </rPh>
    <rPh sb="4" eb="5">
      <t>ケイ</t>
    </rPh>
    <phoneticPr fontId="9"/>
  </si>
  <si>
    <t>日　付</t>
    <rPh sb="0" eb="1">
      <t>ヒ</t>
    </rPh>
    <rPh sb="2" eb="3">
      <t>ヅケ</t>
    </rPh>
    <phoneticPr fontId="2"/>
  </si>
  <si>
    <t>金　銭　出　納　帳</t>
    <rPh sb="0" eb="1">
      <t>キン</t>
    </rPh>
    <rPh sb="2" eb="3">
      <t>ゼニ</t>
    </rPh>
    <rPh sb="4" eb="5">
      <t>デ</t>
    </rPh>
    <rPh sb="6" eb="7">
      <t>オサム</t>
    </rPh>
    <rPh sb="8" eb="9">
      <t>チョウ</t>
    </rPh>
    <phoneticPr fontId="2"/>
  </si>
  <si>
    <t>別記第７号様式（第７条関係）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9"/>
  </si>
  <si>
    <t>田</t>
    <rPh sb="0" eb="1">
      <t>タ</t>
    </rPh>
    <phoneticPr fontId="9"/>
  </si>
  <si>
    <t>畑</t>
    <rPh sb="0" eb="1">
      <t>ハタ</t>
    </rPh>
    <phoneticPr fontId="9"/>
  </si>
  <si>
    <t>合計</t>
    <rPh sb="0" eb="2">
      <t>ゴウケイ</t>
    </rPh>
    <phoneticPr fontId="9"/>
  </si>
  <si>
    <t>実施時期等</t>
    <rPh sb="0" eb="2">
      <t>ジッシ</t>
    </rPh>
    <rPh sb="2" eb="4">
      <t>ジキ</t>
    </rPh>
    <rPh sb="4" eb="5">
      <t>トウ</t>
    </rPh>
    <phoneticPr fontId="9"/>
  </si>
  <si>
    <t>田</t>
    <rPh sb="0" eb="1">
      <t>タ</t>
    </rPh>
    <phoneticPr fontId="2"/>
  </si>
  <si>
    <t>別記第３号様式（第３条・第６条様式）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ヨウシキ</t>
    </rPh>
    <phoneticPr fontId="9"/>
  </si>
  <si>
    <t>本年度
予算額</t>
    <rPh sb="0" eb="3">
      <t>ホンネンド</t>
    </rPh>
    <rPh sb="4" eb="6">
      <t>ヨサン</t>
    </rPh>
    <rPh sb="6" eb="7">
      <t>ガク</t>
    </rPh>
    <phoneticPr fontId="9"/>
  </si>
  <si>
    <t>前年度
予算額</t>
    <rPh sb="0" eb="3">
      <t>ゼンネンド</t>
    </rPh>
    <rPh sb="4" eb="6">
      <t>ヨサン</t>
    </rPh>
    <rPh sb="6" eb="7">
      <t>ガク</t>
    </rPh>
    <phoneticPr fontId="9"/>
  </si>
  <si>
    <t>本年度
精算額</t>
    <rPh sb="0" eb="3">
      <t>ホンネンド</t>
    </rPh>
    <rPh sb="4" eb="7">
      <t>セイサンガク</t>
    </rPh>
    <phoneticPr fontId="9"/>
  </si>
  <si>
    <t>集落内</t>
    <rPh sb="0" eb="2">
      <t>シュウラク</t>
    </rPh>
    <rPh sb="2" eb="3">
      <t>ナイ</t>
    </rPh>
    <phoneticPr fontId="9"/>
  </si>
  <si>
    <t>別記第８号様式 (第７条関係)</t>
    <rPh sb="0" eb="2">
      <t>ベッキ</t>
    </rPh>
    <rPh sb="2" eb="3">
      <t>ダイ</t>
    </rPh>
    <rPh sb="4" eb="5">
      <t>ゴウ</t>
    </rPh>
    <rPh sb="5" eb="7">
      <t>ヨウシキ</t>
    </rPh>
    <rPh sb="9" eb="10">
      <t>ダイ</t>
    </rPh>
    <rPh sb="11" eb="12">
      <t>ジョウ</t>
    </rPh>
    <rPh sb="12" eb="14">
      <t>カンケイ</t>
    </rPh>
    <phoneticPr fontId="9"/>
  </si>
  <si>
    <t>前 年 度 繰 越 金</t>
    <rPh sb="0" eb="1">
      <t>マエ</t>
    </rPh>
    <rPh sb="2" eb="3">
      <t>トシ</t>
    </rPh>
    <rPh sb="4" eb="5">
      <t>ド</t>
    </rPh>
    <rPh sb="6" eb="7">
      <t>クリ</t>
    </rPh>
    <rPh sb="8" eb="9">
      <t>コシ</t>
    </rPh>
    <rPh sb="10" eb="11">
      <t>カネ</t>
    </rPh>
    <phoneticPr fontId="2"/>
  </si>
  <si>
    <t>中山間地域等直接支払事業交付金</t>
    <rPh sb="0" eb="3">
      <t>チュウサンカン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2">
      <t>ジギョウ</t>
    </rPh>
    <rPh sb="12" eb="15">
      <t>コウフキン</t>
    </rPh>
    <phoneticPr fontId="2"/>
  </si>
  <si>
    <t>その他(雑収入)</t>
    <rPh sb="2" eb="3">
      <t>タ</t>
    </rPh>
    <rPh sb="4" eb="5">
      <t>ザツ</t>
    </rPh>
    <rPh sb="5" eb="6">
      <t>オサム</t>
    </rPh>
    <rPh sb="6" eb="7">
      <t>イリ</t>
    </rPh>
    <phoneticPr fontId="2"/>
  </si>
  <si>
    <t>水路農道等の維持管理</t>
    <rPh sb="0" eb="2">
      <t>スイロ</t>
    </rPh>
    <rPh sb="2" eb="4">
      <t>ノウドウ</t>
    </rPh>
    <rPh sb="4" eb="5">
      <t>トウ</t>
    </rPh>
    <rPh sb="6" eb="8">
      <t>イジ</t>
    </rPh>
    <rPh sb="8" eb="10">
      <t>カンリ</t>
    </rPh>
    <phoneticPr fontId="2"/>
  </si>
  <si>
    <t>鳥 獣 害 対 策 費</t>
    <rPh sb="0" eb="1">
      <t>トリ</t>
    </rPh>
    <rPh sb="2" eb="3">
      <t>ケモノ</t>
    </rPh>
    <rPh sb="4" eb="5">
      <t>ガイ</t>
    </rPh>
    <rPh sb="6" eb="7">
      <t>ツイ</t>
    </rPh>
    <rPh sb="8" eb="9">
      <t>サク</t>
    </rPh>
    <rPh sb="10" eb="11">
      <t>ヒ</t>
    </rPh>
    <phoneticPr fontId="2"/>
  </si>
  <si>
    <t>役　員　活　動　費</t>
    <rPh sb="0" eb="1">
      <t>エキ</t>
    </rPh>
    <rPh sb="2" eb="3">
      <t>イン</t>
    </rPh>
    <rPh sb="4" eb="5">
      <t>カツ</t>
    </rPh>
    <rPh sb="6" eb="7">
      <t>ドウ</t>
    </rPh>
    <rPh sb="8" eb="9">
      <t>ヒ</t>
    </rPh>
    <phoneticPr fontId="2"/>
  </si>
  <si>
    <t>共同利用機械等購入</t>
    <rPh sb="0" eb="2">
      <t>キョウドウ</t>
    </rPh>
    <rPh sb="2" eb="4">
      <t>リヨウ</t>
    </rPh>
    <rPh sb="4" eb="6">
      <t>キカイ</t>
    </rPh>
    <rPh sb="6" eb="7">
      <t>トウ</t>
    </rPh>
    <rPh sb="7" eb="9">
      <t>コウニュウ</t>
    </rPh>
    <phoneticPr fontId="2"/>
  </si>
  <si>
    <t>その他(事務・会議等）</t>
    <rPh sb="2" eb="3">
      <t>タ</t>
    </rPh>
    <rPh sb="4" eb="6">
      <t>ジム</t>
    </rPh>
    <rPh sb="7" eb="9">
      <t>カイギ</t>
    </rPh>
    <rPh sb="9" eb="10">
      <t>トウ</t>
    </rPh>
    <phoneticPr fontId="2"/>
  </si>
  <si>
    <t>積　立　・　繰　越</t>
    <rPh sb="0" eb="1">
      <t>セキ</t>
    </rPh>
    <rPh sb="2" eb="3">
      <t>リツ</t>
    </rPh>
    <rPh sb="6" eb="7">
      <t>ク</t>
    </rPh>
    <rPh sb="8" eb="9">
      <t>コ</t>
    </rPh>
    <phoneticPr fontId="2"/>
  </si>
  <si>
    <t>農家個人配分</t>
    <rPh sb="0" eb="2">
      <t>ノウカ</t>
    </rPh>
    <rPh sb="2" eb="4">
      <t>コジン</t>
    </rPh>
    <rPh sb="4" eb="6">
      <t>ハイブン</t>
    </rPh>
    <phoneticPr fontId="2"/>
  </si>
  <si>
    <t>生産性・収益向上取組</t>
    <rPh sb="0" eb="3">
      <t>セイサンセイ</t>
    </rPh>
    <rPh sb="4" eb="6">
      <t>シュウエキ</t>
    </rPh>
    <rPh sb="6" eb="8">
      <t>コウジョウ</t>
    </rPh>
    <rPh sb="8" eb="10">
      <t>トリクミ</t>
    </rPh>
    <phoneticPr fontId="2"/>
  </si>
  <si>
    <t>中山間地域等直接支払事業交付金</t>
  </si>
  <si>
    <t>農家個人配分</t>
  </si>
  <si>
    <t>水路農道等の維持管理</t>
  </si>
  <si>
    <t>その他(事務・会議等）</t>
  </si>
  <si>
    <t>その他(雑収入)</t>
  </si>
  <si>
    <t>役　員　活　動　費</t>
  </si>
  <si>
    <t>共同防除維持管理費</t>
    <rPh sb="0" eb="2">
      <t>キョウドウ</t>
    </rPh>
    <rPh sb="2" eb="4">
      <t>ボウジョ</t>
    </rPh>
    <rPh sb="4" eb="6">
      <t>イジ</t>
    </rPh>
    <rPh sb="6" eb="9">
      <t>カンリヒ</t>
    </rPh>
    <phoneticPr fontId="2"/>
  </si>
  <si>
    <t>共同利用施設維持管理費</t>
    <rPh sb="0" eb="2">
      <t>キョウドウ</t>
    </rPh>
    <rPh sb="2" eb="4">
      <t>リヨウ</t>
    </rPh>
    <rPh sb="4" eb="6">
      <t>シセツ</t>
    </rPh>
    <rPh sb="6" eb="8">
      <t>イジ</t>
    </rPh>
    <rPh sb="8" eb="11">
      <t>カンリヒ</t>
    </rPh>
    <phoneticPr fontId="2"/>
  </si>
  <si>
    <t>別記第2号様式（第3条・第6条関係）</t>
  </si>
  <si>
    <t>年度入力</t>
    <rPh sb="0" eb="2">
      <t>ネンド</t>
    </rPh>
    <rPh sb="2" eb="4">
      <t>ニュウリョク</t>
    </rPh>
    <phoneticPr fontId="2"/>
  </si>
  <si>
    <t>区分空欄はこの入力方法でないとエラーになります。</t>
    <rPh sb="0" eb="2">
      <t>クブン</t>
    </rPh>
    <rPh sb="2" eb="4">
      <t>クウラン</t>
    </rPh>
    <rPh sb="7" eb="9">
      <t>ニュウリョク</t>
    </rPh>
    <rPh sb="9" eb="11">
      <t>ホウホウ</t>
    </rPh>
    <phoneticPr fontId="9"/>
  </si>
  <si>
    <t>集落名</t>
    <rPh sb="0" eb="2">
      <t>シュウラク</t>
    </rPh>
    <rPh sb="2" eb="3">
      <t>メイ</t>
    </rPh>
    <phoneticPr fontId="2"/>
  </si>
  <si>
    <t>日付</t>
    <rPh sb="0" eb="2">
      <t>ヒズケ</t>
    </rPh>
    <phoneticPr fontId="2"/>
  </si>
  <si>
    <t>畑(緩傾斜)</t>
    <rPh sb="0" eb="1">
      <t>ハタ</t>
    </rPh>
    <rPh sb="2" eb="3">
      <t>ユル</t>
    </rPh>
    <rPh sb="3" eb="5">
      <t>ケイシャ</t>
    </rPh>
    <phoneticPr fontId="2"/>
  </si>
  <si>
    <t>個人配分額</t>
    <rPh sb="0" eb="2">
      <t>コジン</t>
    </rPh>
    <rPh sb="2" eb="4">
      <t>ハイブン</t>
    </rPh>
    <rPh sb="4" eb="5">
      <t>ガク</t>
    </rPh>
    <phoneticPr fontId="2"/>
  </si>
  <si>
    <t>前年度繰越金</t>
    <rPh sb="0" eb="2">
      <t>ゼンネン</t>
    </rPh>
    <rPh sb="2" eb="3">
      <t>ド</t>
    </rPh>
    <rPh sb="3" eb="4">
      <t>ク</t>
    </rPh>
    <rPh sb="4" eb="5">
      <t>コ</t>
    </rPh>
    <rPh sb="5" eb="6">
      <t>キン</t>
    </rPh>
    <phoneticPr fontId="2"/>
  </si>
  <si>
    <t>市町村交付額</t>
    <phoneticPr fontId="2"/>
  </si>
  <si>
    <t>基礎データ入力後　集落名を付けてファイル保存</t>
    <rPh sb="0" eb="2">
      <t>キソ</t>
    </rPh>
    <rPh sb="5" eb="7">
      <t>ニュウリョク</t>
    </rPh>
    <rPh sb="7" eb="8">
      <t>ノチ</t>
    </rPh>
    <rPh sb="9" eb="11">
      <t>シュウラク</t>
    </rPh>
    <rPh sb="11" eb="12">
      <t>メイ</t>
    </rPh>
    <rPh sb="13" eb="14">
      <t>ツ</t>
    </rPh>
    <rPh sb="20" eb="22">
      <t>ホゾン</t>
    </rPh>
    <phoneticPr fontId="2"/>
  </si>
  <si>
    <t>鳥 獣 害 対 策 費</t>
  </si>
  <si>
    <t>その他（地域の環境美化活動：河川の清掃作業等）</t>
    <rPh sb="2" eb="3">
      <t>タ</t>
    </rPh>
    <rPh sb="4" eb="6">
      <t>チイキ</t>
    </rPh>
    <rPh sb="7" eb="9">
      <t>カンキョウ</t>
    </rPh>
    <rPh sb="9" eb="11">
      <t>ビカ</t>
    </rPh>
    <rPh sb="11" eb="13">
      <t>カツドウ</t>
    </rPh>
    <rPh sb="14" eb="16">
      <t>カセン</t>
    </rPh>
    <rPh sb="17" eb="19">
      <t>セイソウ</t>
    </rPh>
    <rPh sb="19" eb="21">
      <t>サギョウ</t>
    </rPh>
    <rPh sb="21" eb="22">
      <t>トウ</t>
    </rPh>
    <phoneticPr fontId="9"/>
  </si>
  <si>
    <t>協定農用地面積</t>
    <rPh sb="0" eb="1">
      <t>キョウ</t>
    </rPh>
    <rPh sb="1" eb="2">
      <t>サダム</t>
    </rPh>
    <rPh sb="2" eb="3">
      <t>ノウ</t>
    </rPh>
    <rPh sb="3" eb="4">
      <t>ヨウ</t>
    </rPh>
    <rPh sb="4" eb="5">
      <t>チ</t>
    </rPh>
    <rPh sb="5" eb="7">
      <t>メンセキ</t>
    </rPh>
    <phoneticPr fontId="9"/>
  </si>
  <si>
    <t>事業名</t>
    <rPh sb="0" eb="2">
      <t>ジギョウ</t>
    </rPh>
    <rPh sb="2" eb="3">
      <t>メイ</t>
    </rPh>
    <phoneticPr fontId="9"/>
  </si>
  <si>
    <t>事業内容</t>
    <rPh sb="0" eb="2">
      <t>ジギョウ</t>
    </rPh>
    <rPh sb="2" eb="4">
      <t>ナイヨウ</t>
    </rPh>
    <phoneticPr fontId="9"/>
  </si>
  <si>
    <t>場所等</t>
    <rPh sb="0" eb="2">
      <t>バショ</t>
    </rPh>
    <rPh sb="2" eb="3">
      <t>トウ</t>
    </rPh>
    <phoneticPr fontId="9"/>
  </si>
  <si>
    <t>事業費</t>
    <rPh sb="0" eb="3">
      <t>ジギョウヒ</t>
    </rPh>
    <phoneticPr fontId="9"/>
  </si>
  <si>
    <t>事業費負担区分</t>
    <rPh sb="0" eb="3">
      <t>ジギョウヒ</t>
    </rPh>
    <rPh sb="3" eb="5">
      <t>フタン</t>
    </rPh>
    <rPh sb="5" eb="7">
      <t>クブン</t>
    </rPh>
    <phoneticPr fontId="9"/>
  </si>
  <si>
    <t>農産物の販売促進活動</t>
    <rPh sb="0" eb="3">
      <t>ノウサンブツ</t>
    </rPh>
    <rPh sb="4" eb="6">
      <t>ハンバイ</t>
    </rPh>
    <rPh sb="6" eb="8">
      <t>ソクシン</t>
    </rPh>
    <rPh sb="8" eb="10">
      <t>カツドウ</t>
    </rPh>
    <phoneticPr fontId="9"/>
  </si>
  <si>
    <t>集落名</t>
    <rPh sb="0" eb="1">
      <t>シュウ</t>
    </rPh>
    <rPh sb="1" eb="2">
      <t>ラク</t>
    </rPh>
    <rPh sb="2" eb="3">
      <t>メイ</t>
    </rPh>
    <phoneticPr fontId="9"/>
  </si>
  <si>
    <t>位置</t>
    <rPh sb="0" eb="1">
      <t>クライ</t>
    </rPh>
    <rPh sb="1" eb="2">
      <t>チ</t>
    </rPh>
    <phoneticPr fontId="9"/>
  </si>
  <si>
    <t>集落HPの更新経費</t>
    <rPh sb="0" eb="2">
      <t>シュウラク</t>
    </rPh>
    <rPh sb="5" eb="7">
      <t>コウシン</t>
    </rPh>
    <rPh sb="7" eb="9">
      <t>ケイヒ</t>
    </rPh>
    <phoneticPr fontId="9"/>
  </si>
  <si>
    <t>共同取組活動残金</t>
    <rPh sb="0" eb="2">
      <t>キョウドウ</t>
    </rPh>
    <rPh sb="2" eb="4">
      <t>トリクミ</t>
    </rPh>
    <rPh sb="4" eb="6">
      <t>カツドウ</t>
    </rPh>
    <rPh sb="6" eb="8">
      <t>ザンキン</t>
    </rPh>
    <phoneticPr fontId="9"/>
  </si>
  <si>
    <t>役員</t>
    <rPh sb="0" eb="2">
      <t>ヤクイン</t>
    </rPh>
    <phoneticPr fontId="2"/>
  </si>
  <si>
    <t>協定参加者別人数
(単位:人、組織)</t>
    <rPh sb="5" eb="6">
      <t>ベツ</t>
    </rPh>
    <rPh sb="6" eb="8">
      <t>ニンズウ</t>
    </rPh>
    <phoneticPr fontId="2"/>
  </si>
  <si>
    <t>収入項目</t>
    <rPh sb="0" eb="2">
      <t>シュウニュウ</t>
    </rPh>
    <rPh sb="2" eb="4">
      <t>コウモク</t>
    </rPh>
    <phoneticPr fontId="2"/>
  </si>
  <si>
    <t>多面的機能の増進活動</t>
    <rPh sb="0" eb="3">
      <t>タメンテキ</t>
    </rPh>
    <rPh sb="3" eb="5">
      <t>キノウ</t>
    </rPh>
    <rPh sb="6" eb="8">
      <t>ゾウシン</t>
    </rPh>
    <rPh sb="8" eb="10">
      <t>カツドウ</t>
    </rPh>
    <phoneticPr fontId="2"/>
  </si>
  <si>
    <t>※</t>
    <phoneticPr fontId="2"/>
  </si>
  <si>
    <t>【超急傾斜地加算対象経費】</t>
    <rPh sb="1" eb="2">
      <t>チョウ</t>
    </rPh>
    <rPh sb="2" eb="3">
      <t>キュウ</t>
    </rPh>
    <rPh sb="3" eb="6">
      <t>ケイシャチ</t>
    </rPh>
    <rPh sb="6" eb="8">
      <t>カサン</t>
    </rPh>
    <rPh sb="8" eb="10">
      <t>タイショウ</t>
    </rPh>
    <rPh sb="10" eb="12">
      <t>ケイヒ</t>
    </rPh>
    <phoneticPr fontId="2"/>
  </si>
  <si>
    <t>鳥獣被害防止強化対策活動</t>
    <rPh sb="0" eb="1">
      <t>トリ</t>
    </rPh>
    <rPh sb="1" eb="2">
      <t>ケモノ</t>
    </rPh>
    <rPh sb="2" eb="4">
      <t>ヒガイ</t>
    </rPh>
    <rPh sb="4" eb="6">
      <t>ボウシ</t>
    </rPh>
    <rPh sb="6" eb="8">
      <t>キョウカ</t>
    </rPh>
    <rPh sb="8" eb="9">
      <t>ツイ</t>
    </rPh>
    <rPh sb="9" eb="10">
      <t>サク</t>
    </rPh>
    <rPh sb="10" eb="12">
      <t>カツドウ</t>
    </rPh>
    <phoneticPr fontId="2"/>
  </si>
  <si>
    <t>【集落協定広域化加算対象経費】</t>
    <rPh sb="1" eb="3">
      <t>シュウラク</t>
    </rPh>
    <rPh sb="3" eb="5">
      <t>キョウテイ</t>
    </rPh>
    <rPh sb="5" eb="8">
      <t>コウイキカ</t>
    </rPh>
    <rPh sb="8" eb="10">
      <t>カサン</t>
    </rPh>
    <rPh sb="10" eb="12">
      <t>タイショウ</t>
    </rPh>
    <rPh sb="12" eb="14">
      <t>ケイヒ</t>
    </rPh>
    <phoneticPr fontId="2"/>
  </si>
  <si>
    <t>【集落機能強化加算経費】</t>
    <rPh sb="1" eb="3">
      <t>シュウラク</t>
    </rPh>
    <rPh sb="3" eb="5">
      <t>キノウ</t>
    </rPh>
    <rPh sb="5" eb="7">
      <t>キョウカ</t>
    </rPh>
    <rPh sb="7" eb="9">
      <t>カサン</t>
    </rPh>
    <rPh sb="9" eb="11">
      <t>ケイヒ</t>
    </rPh>
    <phoneticPr fontId="2"/>
  </si>
  <si>
    <t>農福連携活動</t>
    <rPh sb="0" eb="1">
      <t>ノウ</t>
    </rPh>
    <rPh sb="1" eb="2">
      <t>フク</t>
    </rPh>
    <rPh sb="2" eb="4">
      <t>レンケイ</t>
    </rPh>
    <rPh sb="4" eb="6">
      <t>カツドウ</t>
    </rPh>
    <phoneticPr fontId="2"/>
  </si>
  <si>
    <t>コミニティサロンの開設活動</t>
    <rPh sb="9" eb="11">
      <t>カイセツ</t>
    </rPh>
    <rPh sb="11" eb="13">
      <t>カツドウ</t>
    </rPh>
    <phoneticPr fontId="2"/>
  </si>
  <si>
    <t>自治機能強化活動</t>
    <rPh sb="0" eb="2">
      <t>ジチ</t>
    </rPh>
    <rPh sb="2" eb="4">
      <t>キノウ</t>
    </rPh>
    <rPh sb="4" eb="6">
      <t>キョウカ</t>
    </rPh>
    <rPh sb="6" eb="8">
      <t>カツドウ</t>
    </rPh>
    <phoneticPr fontId="2"/>
  </si>
  <si>
    <t>【生産性向上加算経費】</t>
    <rPh sb="1" eb="4">
      <t>セイサンセイ</t>
    </rPh>
    <rPh sb="4" eb="6">
      <t>コウジョウ</t>
    </rPh>
    <rPh sb="6" eb="8">
      <t>カサン</t>
    </rPh>
    <rPh sb="8" eb="10">
      <t>ケイヒ</t>
    </rPh>
    <phoneticPr fontId="2"/>
  </si>
  <si>
    <t>農作業の省力化活動</t>
    <rPh sb="0" eb="3">
      <t>ノウサギョウ</t>
    </rPh>
    <rPh sb="4" eb="7">
      <t>ショウリョクカ</t>
    </rPh>
    <rPh sb="7" eb="9">
      <t>カツドウ</t>
    </rPh>
    <phoneticPr fontId="2"/>
  </si>
  <si>
    <t>機械･農作業の共同化活動</t>
    <rPh sb="0" eb="2">
      <t>キカイ</t>
    </rPh>
    <rPh sb="3" eb="6">
      <t>ノウサギョウ</t>
    </rPh>
    <rPh sb="7" eb="10">
      <t>キョウドウカ</t>
    </rPh>
    <rPh sb="10" eb="12">
      <t>カツドウ</t>
    </rPh>
    <phoneticPr fontId="2"/>
  </si>
  <si>
    <t>担い手への農地集約等活動</t>
    <rPh sb="0" eb="1">
      <t>ニナ</t>
    </rPh>
    <rPh sb="2" eb="3">
      <t>テ</t>
    </rPh>
    <rPh sb="5" eb="7">
      <t>ノウチ</t>
    </rPh>
    <rPh sb="7" eb="9">
      <t>シュウヤク</t>
    </rPh>
    <rPh sb="9" eb="10">
      <t>トウ</t>
    </rPh>
    <rPh sb="10" eb="12">
      <t>カツドウ</t>
    </rPh>
    <phoneticPr fontId="2"/>
  </si>
  <si>
    <t>農産物のブランド化･加工･販売活動</t>
    <rPh sb="0" eb="3">
      <t>ノウサンブツ</t>
    </rPh>
    <rPh sb="8" eb="9">
      <t>カ</t>
    </rPh>
    <rPh sb="10" eb="12">
      <t>カコウ</t>
    </rPh>
    <rPh sb="13" eb="15">
      <t>ハンバイ</t>
    </rPh>
    <rPh sb="15" eb="17">
      <t>カツドウ</t>
    </rPh>
    <phoneticPr fontId="2"/>
  </si>
  <si>
    <t>加算対象活動支出項目</t>
    <rPh sb="0" eb="2">
      <t>カサン</t>
    </rPh>
    <rPh sb="2" eb="4">
      <t>タイショウ</t>
    </rPh>
    <rPh sb="4" eb="6">
      <t>カツドウ</t>
    </rPh>
    <rPh sb="6" eb="8">
      <t>シシュツ</t>
    </rPh>
    <rPh sb="8" eb="10">
      <t>コウモク</t>
    </rPh>
    <phoneticPr fontId="2"/>
  </si>
  <si>
    <t>基本的な支出項目</t>
    <rPh sb="0" eb="3">
      <t>キホンテキ</t>
    </rPh>
    <rPh sb="4" eb="6">
      <t>シシュツ</t>
    </rPh>
    <rPh sb="6" eb="8">
      <t>コウモク</t>
    </rPh>
    <phoneticPr fontId="2"/>
  </si>
  <si>
    <t>多面的機能の増進活動</t>
  </si>
  <si>
    <t>町会計課より（概算払）</t>
    <rPh sb="0" eb="1">
      <t>マチ</t>
    </rPh>
    <rPh sb="1" eb="3">
      <t>カイケイ</t>
    </rPh>
    <rPh sb="3" eb="4">
      <t>カ</t>
    </rPh>
    <rPh sb="7" eb="10">
      <t>ガイサンバラ</t>
    </rPh>
    <phoneticPr fontId="2"/>
  </si>
  <si>
    <t>【収入項目】</t>
    <rPh sb="1" eb="3">
      <t>シュウニュウ</t>
    </rPh>
    <rPh sb="3" eb="5">
      <t>コウモク</t>
    </rPh>
    <phoneticPr fontId="9"/>
  </si>
  <si>
    <t>【支出項目】</t>
    <rPh sb="1" eb="3">
      <t>シシュツ</t>
    </rPh>
    <rPh sb="3" eb="5">
      <t>コウモク</t>
    </rPh>
    <phoneticPr fontId="9"/>
  </si>
  <si>
    <t>体制整備単価（集落戦略に取り組む集落）</t>
    <rPh sb="0" eb="2">
      <t>タイセイ</t>
    </rPh>
    <rPh sb="2" eb="4">
      <t>セイビ</t>
    </rPh>
    <rPh sb="4" eb="6">
      <t>タンカ</t>
    </rPh>
    <rPh sb="7" eb="9">
      <t>シュウラク</t>
    </rPh>
    <rPh sb="9" eb="11">
      <t>センリャク</t>
    </rPh>
    <rPh sb="12" eb="13">
      <t>ト</t>
    </rPh>
    <rPh sb="14" eb="15">
      <t>ク</t>
    </rPh>
    <rPh sb="16" eb="18">
      <t>シュウラク</t>
    </rPh>
    <phoneticPr fontId="2"/>
  </si>
  <si>
    <t>集落戦略作成活動</t>
    <rPh sb="0" eb="2">
      <t>シュウラク</t>
    </rPh>
    <rPh sb="2" eb="4">
      <t>センリャク</t>
    </rPh>
    <rPh sb="4" eb="6">
      <t>サクセイ</t>
    </rPh>
    <rPh sb="6" eb="8">
      <t>カツドウ</t>
    </rPh>
    <phoneticPr fontId="2"/>
  </si>
  <si>
    <t>集落戦略実践活動</t>
    <rPh sb="0" eb="2">
      <t>シュウラク</t>
    </rPh>
    <rPh sb="2" eb="4">
      <t>センリャク</t>
    </rPh>
    <rPh sb="4" eb="6">
      <t>ジッセン</t>
    </rPh>
    <rPh sb="6" eb="8">
      <t>カツドウ</t>
    </rPh>
    <phoneticPr fontId="2"/>
  </si>
  <si>
    <t>インターンシップ等受入･共同活動</t>
    <rPh sb="8" eb="9">
      <t>トウ</t>
    </rPh>
    <rPh sb="9" eb="11">
      <t>ウケイ</t>
    </rPh>
    <rPh sb="12" eb="14">
      <t>キョウドウ</t>
    </rPh>
    <rPh sb="14" eb="16">
      <t>カツドウ</t>
    </rPh>
    <phoneticPr fontId="2"/>
  </si>
  <si>
    <t>以下の項目は、加算金対象項目ですので、加算措置を採択する集落は、必ず項目を２つ以上選択の上、予算化の上、実践活動にを行って下さい。</t>
    <rPh sb="0" eb="2">
      <t>イカ</t>
    </rPh>
    <rPh sb="3" eb="5">
      <t>コウモク</t>
    </rPh>
    <rPh sb="7" eb="9">
      <t>カサン</t>
    </rPh>
    <rPh sb="9" eb="10">
      <t>キン</t>
    </rPh>
    <rPh sb="10" eb="12">
      <t>タイショウ</t>
    </rPh>
    <rPh sb="12" eb="14">
      <t>コウモク</t>
    </rPh>
    <rPh sb="19" eb="21">
      <t>カサン</t>
    </rPh>
    <rPh sb="21" eb="23">
      <t>ソチ</t>
    </rPh>
    <rPh sb="24" eb="26">
      <t>サイタク</t>
    </rPh>
    <rPh sb="28" eb="30">
      <t>シュウラク</t>
    </rPh>
    <rPh sb="32" eb="33">
      <t>カナラ</t>
    </rPh>
    <rPh sb="34" eb="36">
      <t>コウモク</t>
    </rPh>
    <rPh sb="39" eb="41">
      <t>イジョウ</t>
    </rPh>
    <rPh sb="41" eb="43">
      <t>センタク</t>
    </rPh>
    <rPh sb="44" eb="45">
      <t>ウエ</t>
    </rPh>
    <rPh sb="46" eb="49">
      <t>ヨサンカ</t>
    </rPh>
    <phoneticPr fontId="2"/>
  </si>
  <si>
    <r>
      <t>　　具 体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的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な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活　動　内　容　等</t>
    </r>
    <rPh sb="2" eb="3">
      <t>グ</t>
    </rPh>
    <rPh sb="4" eb="5">
      <t>カラダ</t>
    </rPh>
    <rPh sb="6" eb="7">
      <t>テキ</t>
    </rPh>
    <rPh sb="10" eb="11">
      <t>カツ</t>
    </rPh>
    <rPh sb="12" eb="13">
      <t>ドウ</t>
    </rPh>
    <rPh sb="14" eb="15">
      <t>ナイ</t>
    </rPh>
    <rPh sb="16" eb="17">
      <t>カタチ</t>
    </rPh>
    <rPh sb="18" eb="19">
      <t>トウ</t>
    </rPh>
    <phoneticPr fontId="2"/>
  </si>
  <si>
    <t>延べ人数</t>
    <rPh sb="0" eb="1">
      <t>ノ</t>
    </rPh>
    <rPh sb="2" eb="4">
      <t>ニンズウ</t>
    </rPh>
    <phoneticPr fontId="2"/>
  </si>
  <si>
    <t>集落協定広域化体制強化活動</t>
    <rPh sb="0" eb="2">
      <t>シュウラク</t>
    </rPh>
    <rPh sb="2" eb="4">
      <t>キョウテイ</t>
    </rPh>
    <rPh sb="4" eb="7">
      <t>コウイキカ</t>
    </rPh>
    <rPh sb="7" eb="9">
      <t>タイセイ</t>
    </rPh>
    <rPh sb="9" eb="11">
      <t>キョウカ</t>
    </rPh>
    <rPh sb="11" eb="13">
      <t>カツドウ</t>
    </rPh>
    <phoneticPr fontId="2"/>
  </si>
  <si>
    <t>体制整備単価（集落戦略）の実施、加算措置を採択している集落は、基礎ﾃﾞｰﾀシートより下記枠内に活動項目を貼り付け、左本年度予算額に金額を記載してください。</t>
    <rPh sb="0" eb="4">
      <t>タイセイセイビ</t>
    </rPh>
    <rPh sb="4" eb="6">
      <t>タンカ</t>
    </rPh>
    <rPh sb="7" eb="9">
      <t>シュウラク</t>
    </rPh>
    <rPh sb="9" eb="11">
      <t>センリャク</t>
    </rPh>
    <rPh sb="13" eb="15">
      <t>ジッシ</t>
    </rPh>
    <rPh sb="47" eb="49">
      <t>カツドウ</t>
    </rPh>
    <rPh sb="52" eb="53">
      <t>ハ</t>
    </rPh>
    <rPh sb="54" eb="55">
      <t>ツ</t>
    </rPh>
    <rPh sb="57" eb="58">
      <t>ヒダリ</t>
    </rPh>
    <rPh sb="58" eb="61">
      <t>ホンネンド</t>
    </rPh>
    <rPh sb="61" eb="64">
      <t>ヨサンガク</t>
    </rPh>
    <rPh sb="65" eb="67">
      <t>キンガク</t>
    </rPh>
    <rPh sb="68" eb="70">
      <t>キサイ</t>
    </rPh>
    <phoneticPr fontId="9"/>
  </si>
  <si>
    <t>R2/7月
R3/2、3月</t>
    <rPh sb="4" eb="5">
      <t>ツキ</t>
    </rPh>
    <rPh sb="12" eb="13">
      <t>ツキ</t>
    </rPh>
    <phoneticPr fontId="9"/>
  </si>
  <si>
    <t>R3/3月</t>
    <rPh sb="4" eb="5">
      <t>ツキ</t>
    </rPh>
    <phoneticPr fontId="9"/>
  </si>
  <si>
    <t>農道維持管理等</t>
    <rPh sb="0" eb="2">
      <t>ノウドウ</t>
    </rPh>
    <rPh sb="2" eb="4">
      <t>イジ</t>
    </rPh>
    <rPh sb="4" eb="6">
      <t>カンリ</t>
    </rPh>
    <rPh sb="6" eb="7">
      <t>トウ</t>
    </rPh>
    <phoneticPr fontId="9"/>
  </si>
  <si>
    <t>【実施時期等記載例】</t>
    <rPh sb="1" eb="3">
      <t>ジッシ</t>
    </rPh>
    <rPh sb="3" eb="5">
      <t>ジキ</t>
    </rPh>
    <rPh sb="5" eb="6">
      <t>トウ</t>
    </rPh>
    <rPh sb="6" eb="8">
      <t>キサイ</t>
    </rPh>
    <rPh sb="8" eb="9">
      <t>レイ</t>
    </rPh>
    <phoneticPr fontId="9"/>
  </si>
  <si>
    <t>下記※項目は、活動必須項目ですので、全集落で予算計上する事。他は、任意選択項目です。</t>
    <rPh sb="0" eb="2">
      <t>カキ</t>
    </rPh>
    <rPh sb="3" eb="5">
      <t>コウモク</t>
    </rPh>
    <rPh sb="7" eb="9">
      <t>カツドウ</t>
    </rPh>
    <rPh sb="9" eb="11">
      <t>ヒッス</t>
    </rPh>
    <rPh sb="11" eb="13">
      <t>コウモク</t>
    </rPh>
    <rPh sb="18" eb="19">
      <t>ゼン</t>
    </rPh>
    <rPh sb="19" eb="21">
      <t>シュウラク</t>
    </rPh>
    <rPh sb="22" eb="24">
      <t>ヨサン</t>
    </rPh>
    <rPh sb="24" eb="26">
      <t>ケイジョウ</t>
    </rPh>
    <rPh sb="28" eb="29">
      <t>コト</t>
    </rPh>
    <rPh sb="30" eb="31">
      <t>ホカ</t>
    </rPh>
    <rPh sb="33" eb="35">
      <t>ニンイ</t>
    </rPh>
    <rPh sb="35" eb="37">
      <t>センタク</t>
    </rPh>
    <rPh sb="37" eb="39">
      <t>コウモク</t>
    </rPh>
    <phoneticPr fontId="2"/>
  </si>
  <si>
    <t>農産物の販売促進活動（HPの開設・更新）</t>
    <rPh sb="0" eb="3">
      <t>ノウサンブツ</t>
    </rPh>
    <rPh sb="4" eb="6">
      <t>ハンバイ</t>
    </rPh>
    <rPh sb="6" eb="8">
      <t>ソクシン</t>
    </rPh>
    <rPh sb="8" eb="10">
      <t>カツドウ</t>
    </rPh>
    <rPh sb="14" eb="16">
      <t>カイセツ</t>
    </rPh>
    <rPh sb="17" eb="19">
      <t>コウシン</t>
    </rPh>
    <phoneticPr fontId="9"/>
  </si>
  <si>
    <t>前 年 度 繰 越 金</t>
  </si>
  <si>
    <t>※清水地域で、棚田地域振興加算を採択する集落は、以下の加算措置活動の中より3つの項目を選択し、予算化の上、実践活動を行って下さい。</t>
    <rPh sb="1" eb="3">
      <t>シミズ</t>
    </rPh>
    <rPh sb="3" eb="5">
      <t>チイキ</t>
    </rPh>
    <rPh sb="7" eb="9">
      <t>タナダ</t>
    </rPh>
    <rPh sb="9" eb="11">
      <t>チイキ</t>
    </rPh>
    <rPh sb="11" eb="13">
      <t>シンコウ</t>
    </rPh>
    <rPh sb="13" eb="15">
      <t>カサン</t>
    </rPh>
    <rPh sb="16" eb="18">
      <t>サイタク</t>
    </rPh>
    <rPh sb="20" eb="22">
      <t>シュウラク</t>
    </rPh>
    <rPh sb="24" eb="26">
      <t>イカ</t>
    </rPh>
    <rPh sb="27" eb="29">
      <t>カサン</t>
    </rPh>
    <rPh sb="29" eb="31">
      <t>ソチ</t>
    </rPh>
    <rPh sb="31" eb="33">
      <t>カツドウ</t>
    </rPh>
    <rPh sb="34" eb="35">
      <t>ナカ</t>
    </rPh>
    <rPh sb="40" eb="42">
      <t>コウモク</t>
    </rPh>
    <rPh sb="43" eb="45">
      <t>センタク</t>
    </rPh>
    <rPh sb="47" eb="49">
      <t>ヨサン</t>
    </rPh>
    <rPh sb="49" eb="50">
      <t>カ</t>
    </rPh>
    <rPh sb="51" eb="52">
      <t>ウエ</t>
    </rPh>
    <rPh sb="53" eb="55">
      <t>ジッセン</t>
    </rPh>
    <rPh sb="55" eb="57">
      <t>カツドウ</t>
    </rPh>
    <rPh sb="58" eb="59">
      <t>オコナ</t>
    </rPh>
    <rPh sb="61" eb="62">
      <t>クダ</t>
    </rPh>
    <phoneticPr fontId="2"/>
  </si>
  <si>
    <t>※　上記活動項目以外にも活動項目はありますので、該当する活動項目が無い場合は、担当者にお問い合わせ下さい。</t>
    <rPh sb="2" eb="4">
      <t>ジョウキ</t>
    </rPh>
    <rPh sb="4" eb="6">
      <t>カツドウ</t>
    </rPh>
    <rPh sb="6" eb="8">
      <t>コウモク</t>
    </rPh>
    <rPh sb="8" eb="10">
      <t>イガイ</t>
    </rPh>
    <rPh sb="12" eb="14">
      <t>カツドウ</t>
    </rPh>
    <rPh sb="14" eb="16">
      <t>コウモク</t>
    </rPh>
    <rPh sb="24" eb="26">
      <t>ガイトウ</t>
    </rPh>
    <rPh sb="28" eb="30">
      <t>カツドウ</t>
    </rPh>
    <rPh sb="30" eb="32">
      <t>コウモク</t>
    </rPh>
    <rPh sb="33" eb="34">
      <t>ナ</t>
    </rPh>
    <rPh sb="35" eb="37">
      <t>バアイ</t>
    </rPh>
    <rPh sb="39" eb="42">
      <t>タントウシャ</t>
    </rPh>
    <rPh sb="44" eb="45">
      <t>ト</t>
    </rPh>
    <rPh sb="46" eb="47">
      <t>ア</t>
    </rPh>
    <rPh sb="49" eb="50">
      <t>クダ</t>
    </rPh>
    <phoneticPr fontId="2"/>
  </si>
  <si>
    <t>農業生産活動等</t>
    <phoneticPr fontId="2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</si>
  <si>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</si>
  <si>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⑦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</si>
  <si>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⑩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</si>
  <si>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⑪　土地改良事業</t>
    <rPh sb="2" eb="4">
      <t>トチ</t>
    </rPh>
    <rPh sb="4" eb="6">
      <t>カイリョウ</t>
    </rPh>
    <rPh sb="6" eb="8">
      <t>ジギョウ</t>
    </rPh>
    <phoneticPr fontId="3"/>
  </si>
  <si>
    <t>⑫　自然災害を受けている農用地の復旧</t>
    <rPh sb="2" eb="4">
      <t>シゼン</t>
    </rPh>
    <rPh sb="4" eb="6">
      <t>サイガイ</t>
    </rPh>
    <rPh sb="7" eb="8">
      <t>ウ</t>
    </rPh>
    <rPh sb="12" eb="15">
      <t>ノウヨウチ</t>
    </rPh>
    <rPh sb="16" eb="18">
      <t>フッキュウ</t>
    </rPh>
    <phoneticPr fontId="3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</si>
  <si>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2"/>
  </si>
  <si>
    <t>多面的機能を増進する活動</t>
    <phoneticPr fontId="2"/>
  </si>
  <si>
    <t>１　国土保全機能を高める取組</t>
    <phoneticPr fontId="2"/>
  </si>
  <si>
    <t>２　保健休養機能を高める取組</t>
    <phoneticPr fontId="2"/>
  </si>
  <si>
    <t>３　自然生態系の保全に資する取組</t>
    <phoneticPr fontId="2"/>
  </si>
  <si>
    <t>⑬　輪作の徹底</t>
    <rPh sb="2" eb="4">
      <t>リンサク</t>
    </rPh>
    <rPh sb="5" eb="7">
      <t>テッテイ</t>
    </rPh>
    <phoneticPr fontId="3"/>
  </si>
  <si>
    <t>⑭　緑肥作物の作付け</t>
    <rPh sb="2" eb="4">
      <t>リョクヒ</t>
    </rPh>
    <rPh sb="4" eb="6">
      <t>サクモツ</t>
    </rPh>
    <rPh sb="7" eb="9">
      <t>サクツ</t>
    </rPh>
    <phoneticPr fontId="3"/>
  </si>
  <si>
    <t>⑮　その他活動</t>
    <rPh sb="4" eb="5">
      <t>タ</t>
    </rPh>
    <rPh sb="5" eb="7">
      <t>カツドウ</t>
    </rPh>
    <phoneticPr fontId="3"/>
  </si>
  <si>
    <t>⑭　その他</t>
    <phoneticPr fontId="2"/>
  </si>
  <si>
    <t>管理する水路の総延長(m)</t>
    <rPh sb="0" eb="2">
      <t>カンリ</t>
    </rPh>
    <rPh sb="4" eb="6">
      <t>スイロ</t>
    </rPh>
    <rPh sb="7" eb="8">
      <t>ソウ</t>
    </rPh>
    <rPh sb="8" eb="10">
      <t>エンチョウ</t>
    </rPh>
    <phoneticPr fontId="3"/>
  </si>
  <si>
    <t>管理する農道の総延長(m)</t>
    <rPh sb="0" eb="2">
      <t>カンリ</t>
    </rPh>
    <rPh sb="4" eb="6">
      <t>ノウドウ</t>
    </rPh>
    <rPh sb="7" eb="8">
      <t>ソウ</t>
    </rPh>
    <rPh sb="8" eb="10">
      <t>エンチョウ</t>
    </rPh>
    <phoneticPr fontId="3"/>
  </si>
  <si>
    <t>その他の施設の管理</t>
    <rPh sb="2" eb="3">
      <t>タ</t>
    </rPh>
    <rPh sb="4" eb="6">
      <t>シセツ</t>
    </rPh>
    <rPh sb="7" eb="9">
      <t>カンリ</t>
    </rPh>
    <phoneticPr fontId="3"/>
  </si>
  <si>
    <t>②　既荒廃農用地の復旧活動</t>
    <rPh sb="2" eb="3">
      <t>キ</t>
    </rPh>
    <rPh sb="3" eb="5">
      <t>コウハイ</t>
    </rPh>
    <rPh sb="5" eb="8">
      <t>ノウヨウチ</t>
    </rPh>
    <rPh sb="9" eb="11">
      <t>フッキュウ</t>
    </rPh>
    <rPh sb="11" eb="13">
      <t>カツドウ</t>
    </rPh>
    <phoneticPr fontId="3"/>
  </si>
  <si>
    <t>③　既荒廃農用地の林地化活動</t>
    <rPh sb="2" eb="3">
      <t>キ</t>
    </rPh>
    <rPh sb="3" eb="5">
      <t>コウハイ</t>
    </rPh>
    <rPh sb="5" eb="8">
      <t>ノウヨウチ</t>
    </rPh>
    <rPh sb="9" eb="11">
      <t>リンチ</t>
    </rPh>
    <rPh sb="11" eb="12">
      <t>カ</t>
    </rPh>
    <rPh sb="12" eb="14">
      <t>カツドウ</t>
    </rPh>
    <phoneticPr fontId="3"/>
  </si>
  <si>
    <t>④　既荒廃農用地の保全管理活動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rPh sb="13" eb="15">
      <t>カツドウ</t>
    </rPh>
    <phoneticPr fontId="3"/>
  </si>
  <si>
    <t>⑤　農地の法面管理活動</t>
    <rPh sb="2" eb="4">
      <t>ノウチ</t>
    </rPh>
    <rPh sb="5" eb="6">
      <t>ノリ</t>
    </rPh>
    <rPh sb="6" eb="7">
      <t>メン</t>
    </rPh>
    <rPh sb="7" eb="9">
      <t>カンリ</t>
    </rPh>
    <rPh sb="9" eb="11">
      <t>カツドウ</t>
    </rPh>
    <phoneticPr fontId="3"/>
  </si>
  <si>
    <t>⑧　簡易な基盤整備活動</t>
    <rPh sb="2" eb="4">
      <t>カンイ</t>
    </rPh>
    <rPh sb="5" eb="7">
      <t>キバン</t>
    </rPh>
    <rPh sb="7" eb="9">
      <t>セイビ</t>
    </rPh>
    <rPh sb="9" eb="11">
      <t>カツドウ</t>
    </rPh>
    <phoneticPr fontId="3"/>
  </si>
  <si>
    <t>⑨　担い手の確保推進活動</t>
    <rPh sb="2" eb="3">
      <t>ニナ</t>
    </rPh>
    <rPh sb="4" eb="5">
      <t>テ</t>
    </rPh>
    <rPh sb="6" eb="8">
      <t>カクホ</t>
    </rPh>
    <rPh sb="8" eb="10">
      <t>スイシン</t>
    </rPh>
    <rPh sb="10" eb="12">
      <t>カツドウ</t>
    </rPh>
    <phoneticPr fontId="3"/>
  </si>
  <si>
    <t>※　他の活動項目一覧</t>
    <rPh sb="2" eb="3">
      <t>ホカ</t>
    </rPh>
    <rPh sb="4" eb="6">
      <t>カツドウ</t>
    </rPh>
    <rPh sb="6" eb="8">
      <t>コウモク</t>
    </rPh>
    <rPh sb="8" eb="10">
      <t>イチラン</t>
    </rPh>
    <phoneticPr fontId="2"/>
  </si>
  <si>
    <t>⑬　地目変換推進活動</t>
    <rPh sb="2" eb="4">
      <t>チモク</t>
    </rPh>
    <rPh sb="4" eb="6">
      <t>ヘンカン</t>
    </rPh>
    <rPh sb="6" eb="8">
      <t>スイシン</t>
    </rPh>
    <rPh sb="8" eb="10">
      <t>カツドウ</t>
    </rPh>
    <phoneticPr fontId="3"/>
  </si>
  <si>
    <t>①　周辺林地の下草刈活動</t>
    <rPh sb="10" eb="12">
      <t>カツドウ</t>
    </rPh>
    <phoneticPr fontId="2"/>
  </si>
  <si>
    <t>②　土壌流亡に配慮した営農活動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rPh sb="13" eb="15">
      <t>カツドウ</t>
    </rPh>
    <phoneticPr fontId="3"/>
  </si>
  <si>
    <t>③　棚田オーナー制度等の導入活動</t>
    <rPh sb="2" eb="4">
      <t>タナダ</t>
    </rPh>
    <rPh sb="8" eb="10">
      <t>セイド</t>
    </rPh>
    <rPh sb="10" eb="11">
      <t>トウ</t>
    </rPh>
    <rPh sb="12" eb="14">
      <t>ドウニュウ</t>
    </rPh>
    <rPh sb="14" eb="16">
      <t>カツドウ</t>
    </rPh>
    <phoneticPr fontId="3"/>
  </si>
  <si>
    <t>④　市民農園等の開設・運営活動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rPh sb="13" eb="15">
      <t>カツドウ</t>
    </rPh>
    <phoneticPr fontId="3"/>
  </si>
  <si>
    <t>⑤　体験民宿（グリーン・ツーリズム）の推進</t>
    <rPh sb="2" eb="4">
      <t>タイケン</t>
    </rPh>
    <rPh sb="4" eb="5">
      <t>ミン</t>
    </rPh>
    <rPh sb="5" eb="6">
      <t>ヤド</t>
    </rPh>
    <rPh sb="19" eb="21">
      <t>スイシン</t>
    </rPh>
    <phoneticPr fontId="3"/>
  </si>
  <si>
    <t>⑥　景観作物の作付け活動</t>
    <rPh sb="2" eb="4">
      <t>ケイカン</t>
    </rPh>
    <rPh sb="4" eb="6">
      <t>サクモツ</t>
    </rPh>
    <rPh sb="7" eb="9">
      <t>サクツ</t>
    </rPh>
    <rPh sb="10" eb="12">
      <t>カツドウ</t>
    </rPh>
    <phoneticPr fontId="3"/>
  </si>
  <si>
    <t>⑦　魚類・昆虫類の保護活動</t>
    <rPh sb="2" eb="4">
      <t>ギョルイ</t>
    </rPh>
    <rPh sb="5" eb="8">
      <t>コンチュウルイ</t>
    </rPh>
    <rPh sb="9" eb="11">
      <t>ホゴ</t>
    </rPh>
    <rPh sb="11" eb="13">
      <t>カツドウ</t>
    </rPh>
    <phoneticPr fontId="3"/>
  </si>
  <si>
    <t>⑧　鳥類の餌場の確保活動</t>
    <rPh sb="2" eb="4">
      <t>チョウルイ</t>
    </rPh>
    <rPh sb="5" eb="7">
      <t>エサバ</t>
    </rPh>
    <rPh sb="8" eb="10">
      <t>カクホ</t>
    </rPh>
    <rPh sb="10" eb="12">
      <t>カツドウ</t>
    </rPh>
    <phoneticPr fontId="3"/>
  </si>
  <si>
    <t>⑨　粗放的畜産活動</t>
    <rPh sb="2" eb="5">
      <t>ソホウテキ</t>
    </rPh>
    <rPh sb="5" eb="7">
      <t>チクサン</t>
    </rPh>
    <rPh sb="7" eb="9">
      <t>カツドウ</t>
    </rPh>
    <phoneticPr fontId="3"/>
  </si>
  <si>
    <t>⑩　堆きゅう肥の施肥活動</t>
    <rPh sb="2" eb="3">
      <t>タイ</t>
    </rPh>
    <rPh sb="6" eb="7">
      <t>ヒ</t>
    </rPh>
    <rPh sb="8" eb="10">
      <t>セヒ</t>
    </rPh>
    <rPh sb="10" eb="12">
      <t>カツドウ</t>
    </rPh>
    <phoneticPr fontId="3"/>
  </si>
  <si>
    <t>⑪　拮抗作物の利用推進活動</t>
    <rPh sb="2" eb="4">
      <t>キッコウ</t>
    </rPh>
    <rPh sb="4" eb="6">
      <t>サクモツ</t>
    </rPh>
    <rPh sb="7" eb="9">
      <t>リヨウ</t>
    </rPh>
    <rPh sb="9" eb="11">
      <t>スイシン</t>
    </rPh>
    <rPh sb="11" eb="13">
      <t>カツドウ</t>
    </rPh>
    <phoneticPr fontId="3"/>
  </si>
  <si>
    <t>⑫　合鴨・鯉等の利用活動</t>
    <rPh sb="2" eb="4">
      <t>アイガモ</t>
    </rPh>
    <rPh sb="5" eb="6">
      <t>コイ</t>
    </rPh>
    <rPh sb="6" eb="7">
      <t>トウ</t>
    </rPh>
    <rPh sb="8" eb="10">
      <t>リヨウ</t>
    </rPh>
    <rPh sb="10" eb="12">
      <t>カツドウ</t>
    </rPh>
    <phoneticPr fontId="3"/>
  </si>
  <si>
    <t>（棚田栽培活動）</t>
    <rPh sb="1" eb="3">
      <t>タナダ</t>
    </rPh>
    <rPh sb="3" eb="5">
      <t>サイバイ</t>
    </rPh>
    <rPh sb="5" eb="7">
      <t>カツドウ</t>
    </rPh>
    <phoneticPr fontId="2"/>
  </si>
  <si>
    <t>各集落　基礎データ諸項目を入力作成</t>
    <rPh sb="0" eb="1">
      <t>カク</t>
    </rPh>
    <rPh sb="1" eb="3">
      <t>シュウラク</t>
    </rPh>
    <rPh sb="4" eb="6">
      <t>キソ</t>
    </rPh>
    <rPh sb="9" eb="10">
      <t>ショ</t>
    </rPh>
    <rPh sb="10" eb="12">
      <t>コウモク</t>
    </rPh>
    <rPh sb="13" eb="15">
      <t>ニュウリョク</t>
    </rPh>
    <rPh sb="15" eb="17">
      <t>サクセイ</t>
    </rPh>
    <phoneticPr fontId="2"/>
  </si>
  <si>
    <t>集落毎の本年度予算額を入力して使用</t>
    <rPh sb="0" eb="2">
      <t>シュウラク</t>
    </rPh>
    <rPh sb="2" eb="3">
      <t>ゴト</t>
    </rPh>
    <rPh sb="4" eb="7">
      <t>ホンネンド</t>
    </rPh>
    <rPh sb="7" eb="9">
      <t>ヨサン</t>
    </rPh>
    <rPh sb="9" eb="10">
      <t>ガク</t>
    </rPh>
    <rPh sb="11" eb="13">
      <t>ニュウリョク</t>
    </rPh>
    <rPh sb="15" eb="17">
      <t>シヨウ</t>
    </rPh>
    <phoneticPr fontId="2"/>
  </si>
  <si>
    <t>支出項目を選択し、それぞれ数値を入力（前年度予算額は、各代表に送付している同様式を参考に入力）</t>
    <rPh sb="0" eb="2">
      <t>シシュツ</t>
    </rPh>
    <rPh sb="2" eb="4">
      <t>コウモク</t>
    </rPh>
    <rPh sb="5" eb="7">
      <t>センタク</t>
    </rPh>
    <rPh sb="13" eb="15">
      <t>スウチ</t>
    </rPh>
    <rPh sb="16" eb="18">
      <t>ニュウリョク</t>
    </rPh>
    <rPh sb="19" eb="22">
      <t>ゼンネンド</t>
    </rPh>
    <rPh sb="22" eb="24">
      <t>ヨサン</t>
    </rPh>
    <rPh sb="24" eb="25">
      <t>ガク</t>
    </rPh>
    <rPh sb="27" eb="28">
      <t>カク</t>
    </rPh>
    <rPh sb="28" eb="30">
      <t>ダイヒョウ</t>
    </rPh>
    <rPh sb="31" eb="33">
      <t>ソウフ</t>
    </rPh>
    <rPh sb="37" eb="38">
      <t>オナ</t>
    </rPh>
    <rPh sb="38" eb="40">
      <t>ヨウシキ</t>
    </rPh>
    <rPh sb="41" eb="43">
      <t>サンコウ</t>
    </rPh>
    <rPh sb="44" eb="46">
      <t>ニュウリョク</t>
    </rPh>
    <phoneticPr fontId="2"/>
  </si>
  <si>
    <t>事業計画書は、枠外の記載例を参考に入力</t>
    <rPh sb="0" eb="2">
      <t>ジギョウ</t>
    </rPh>
    <rPh sb="2" eb="5">
      <t>ケイカクショ</t>
    </rPh>
    <rPh sb="7" eb="9">
      <t>ワクガイ</t>
    </rPh>
    <rPh sb="10" eb="12">
      <t>キサイ</t>
    </rPh>
    <rPh sb="12" eb="13">
      <t>レイ</t>
    </rPh>
    <rPh sb="14" eb="16">
      <t>サンコウ</t>
    </rPh>
    <rPh sb="17" eb="19">
      <t>ニュウリョク</t>
    </rPh>
    <phoneticPr fontId="2"/>
  </si>
  <si>
    <t>金銭出納簿は、区分欄を選択し、日付、内容(具体的な詳細内容)金額を入力</t>
    <rPh sb="0" eb="2">
      <t>キンセン</t>
    </rPh>
    <rPh sb="2" eb="5">
      <t>スイトウボ</t>
    </rPh>
    <rPh sb="7" eb="9">
      <t>クブン</t>
    </rPh>
    <rPh sb="9" eb="10">
      <t>ラン</t>
    </rPh>
    <rPh sb="11" eb="13">
      <t>センタク</t>
    </rPh>
    <rPh sb="15" eb="17">
      <t>ヒヅケ</t>
    </rPh>
    <rPh sb="18" eb="20">
      <t>ナイヨウ</t>
    </rPh>
    <rPh sb="21" eb="24">
      <t>グタイテキ</t>
    </rPh>
    <rPh sb="25" eb="27">
      <t>ショウサイ</t>
    </rPh>
    <rPh sb="27" eb="29">
      <t>ナイヨウ</t>
    </rPh>
    <rPh sb="30" eb="32">
      <t>キンガク</t>
    </rPh>
    <rPh sb="33" eb="35">
      <t>ニュウリョク</t>
    </rPh>
    <phoneticPr fontId="2"/>
  </si>
  <si>
    <t>集落作業日誌は、活動を行った内容を日付、活動内容、延べ人数で入力</t>
    <rPh sb="0" eb="2">
      <t>シュウラク</t>
    </rPh>
    <rPh sb="2" eb="4">
      <t>サギョウ</t>
    </rPh>
    <rPh sb="4" eb="6">
      <t>ニッシ</t>
    </rPh>
    <rPh sb="8" eb="10">
      <t>カツドウ</t>
    </rPh>
    <rPh sb="11" eb="12">
      <t>オコナ</t>
    </rPh>
    <rPh sb="14" eb="16">
      <t>ナイヨウ</t>
    </rPh>
    <rPh sb="17" eb="19">
      <t>ヒヅケ</t>
    </rPh>
    <rPh sb="20" eb="22">
      <t>カツドウ</t>
    </rPh>
    <rPh sb="22" eb="24">
      <t>ナイヨウ</t>
    </rPh>
    <rPh sb="25" eb="26">
      <t>ノ</t>
    </rPh>
    <rPh sb="27" eb="29">
      <t>ニンズウ</t>
    </rPh>
    <rPh sb="30" eb="3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</si>
</sst>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_ ;[Red]\-#,##0\ "/>
    <numFmt numFmtId="178" formatCode="m&quot;月&quot;d&quot;日&quot;;@"/>
    <numFmt numFmtId="179" formatCode="General\ &quot;名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20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color indexed="12"/>
      <name val="ＭＳ ＰＲ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sz val="2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/>
    <xf numFmtId="0" fontId="28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421">
    <xf numFmtId="0" fontId="0" fillId="0" borderId="0" xfId="0"/>
    <xf numFmtId="0" fontId="0" fillId="0" borderId="1" xfId="0" applyBorder="1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0" fillId="0" borderId="0" xfId="4" applyFont="1" applyAlignment="1">
      <alignment vertical="center"/>
    </xf>
    <xf numFmtId="0" fontId="8" fillId="0" borderId="0" xfId="4" applyAlignment="1">
      <alignment vertical="center"/>
    </xf>
    <xf numFmtId="0" fontId="10" fillId="0" borderId="0" xfId="4" applyFont="1" applyAlignment="1">
      <alignment horizontal="center" vertical="center"/>
    </xf>
    <xf numFmtId="0" fontId="8" fillId="0" borderId="0" xfId="4" applyAlignment="1">
      <alignment horizontal="left" vertical="center"/>
    </xf>
    <xf numFmtId="38" fontId="12" fillId="0" borderId="0" xfId="1" applyFont="1" applyAlignment="1">
      <alignment vertical="center"/>
    </xf>
    <xf numFmtId="0" fontId="18" fillId="0" borderId="0" xfId="4" applyFont="1" applyAlignment="1">
      <alignment vertical="center"/>
    </xf>
    <xf numFmtId="0" fontId="20" fillId="0" borderId="0" xfId="4" applyFont="1" applyAlignment="1">
      <alignment horizontal="center" vertical="center"/>
    </xf>
    <xf numFmtId="176" fontId="3" fillId="0" borderId="0" xfId="0" applyNumberFormat="1" applyFont="1" applyAlignment="1" applyProtection="1">
      <alignment vertical="center"/>
    </xf>
    <xf numFmtId="0" fontId="8" fillId="0" borderId="0" xfId="4" applyAlignment="1">
      <alignment vertical="center" shrinkToFit="1"/>
    </xf>
    <xf numFmtId="0" fontId="20" fillId="0" borderId="0" xfId="4" applyFont="1" applyAlignment="1">
      <alignment horizontal="center" vertical="center" shrinkToFit="1"/>
    </xf>
    <xf numFmtId="38" fontId="3" fillId="0" borderId="0" xfId="1" applyFont="1" applyAlignment="1" applyProtection="1">
      <alignment vertical="center"/>
    </xf>
    <xf numFmtId="38" fontId="12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 shrinkToFit="1"/>
    </xf>
    <xf numFmtId="0" fontId="8" fillId="0" borderId="0" xfId="4" applyAlignment="1">
      <alignment horizontal="right" vertical="center"/>
    </xf>
    <xf numFmtId="0" fontId="8" fillId="0" borderId="0" xfId="4" applyAlignment="1">
      <alignment horizontal="right" vertical="center" shrinkToFit="1"/>
    </xf>
    <xf numFmtId="38" fontId="3" fillId="0" borderId="0" xfId="1" applyFont="1" applyAlignment="1">
      <alignment horizontal="center" vertical="center"/>
    </xf>
    <xf numFmtId="0" fontId="23" fillId="0" borderId="0" xfId="4" applyFont="1" applyAlignment="1">
      <alignment vertical="center"/>
    </xf>
    <xf numFmtId="0" fontId="8" fillId="0" borderId="0" xfId="4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26" fillId="0" borderId="0" xfId="0" applyFont="1" applyAlignment="1" applyProtection="1">
      <alignment vertical="center"/>
    </xf>
    <xf numFmtId="38" fontId="26" fillId="0" borderId="0" xfId="1" applyFont="1" applyAlignment="1" applyProtection="1">
      <alignment vertical="center"/>
    </xf>
    <xf numFmtId="0" fontId="8" fillId="4" borderId="1" xfId="4" applyFill="1" applyBorder="1" applyAlignment="1">
      <alignment horizontal="center" vertical="center"/>
    </xf>
    <xf numFmtId="38" fontId="4" fillId="4" borderId="3" xfId="1" applyFont="1" applyFill="1" applyBorder="1" applyAlignment="1">
      <alignment horizontal="right" vertical="center" shrinkToFit="1"/>
    </xf>
    <xf numFmtId="38" fontId="4" fillId="4" borderId="3" xfId="1" applyFont="1" applyFill="1" applyBorder="1" applyAlignment="1">
      <alignment horizontal="right" vertical="center"/>
    </xf>
    <xf numFmtId="38" fontId="4" fillId="4" borderId="4" xfId="1" applyFont="1" applyFill="1" applyBorder="1" applyAlignment="1">
      <alignment horizontal="right" vertical="center" shrinkToFit="1"/>
    </xf>
    <xf numFmtId="38" fontId="4" fillId="4" borderId="4" xfId="1" applyFont="1" applyFill="1" applyBorder="1" applyAlignment="1">
      <alignment horizontal="right" vertical="center"/>
    </xf>
    <xf numFmtId="38" fontId="4" fillId="4" borderId="5" xfId="1" applyFont="1" applyFill="1" applyBorder="1" applyAlignment="1">
      <alignment horizontal="right" vertical="center" shrinkToFit="1"/>
    </xf>
    <xf numFmtId="38" fontId="12" fillId="4" borderId="1" xfId="1" applyFont="1" applyFill="1" applyBorder="1" applyAlignment="1">
      <alignment vertical="center"/>
    </xf>
    <xf numFmtId="38" fontId="4" fillId="4" borderId="1" xfId="1" applyFont="1" applyFill="1" applyBorder="1" applyAlignment="1">
      <alignment horizontal="right" vertical="center"/>
    </xf>
    <xf numFmtId="38" fontId="4" fillId="4" borderId="1" xfId="1" applyFont="1" applyFill="1" applyBorder="1" applyAlignment="1">
      <alignment horizontal="right" vertical="center" shrinkToFit="1"/>
    </xf>
    <xf numFmtId="0" fontId="8" fillId="4" borderId="1" xfId="4" applyFill="1" applyBorder="1" applyAlignment="1">
      <alignment horizontal="center" vertical="center" shrinkToFit="1"/>
    </xf>
    <xf numFmtId="0" fontId="8" fillId="4" borderId="3" xfId="4" applyFill="1" applyBorder="1" applyAlignment="1">
      <alignment horizontal="right" vertical="center" shrinkToFit="1"/>
    </xf>
    <xf numFmtId="0" fontId="8" fillId="4" borderId="3" xfId="4" applyFill="1" applyBorder="1" applyAlignment="1">
      <alignment horizontal="right" vertical="center"/>
    </xf>
    <xf numFmtId="38" fontId="3" fillId="4" borderId="4" xfId="1" applyFont="1" applyFill="1" applyBorder="1" applyAlignment="1">
      <alignment horizontal="right" vertical="center" shrinkToFit="1"/>
    </xf>
    <xf numFmtId="38" fontId="3" fillId="4" borderId="4" xfId="1" applyFont="1" applyFill="1" applyBorder="1" applyAlignment="1">
      <alignment horizontal="right" vertical="center"/>
    </xf>
    <xf numFmtId="38" fontId="3" fillId="4" borderId="1" xfId="1" applyFont="1" applyFill="1" applyBorder="1" applyAlignment="1">
      <alignment horizontal="right" vertical="center" shrinkToFit="1"/>
    </xf>
    <xf numFmtId="38" fontId="3" fillId="4" borderId="1" xfId="1" applyFont="1" applyFill="1" applyBorder="1" applyAlignment="1">
      <alignment horizontal="right" vertical="center"/>
    </xf>
    <xf numFmtId="0" fontId="7" fillId="4" borderId="4" xfId="4" applyFont="1" applyFill="1" applyBorder="1" applyAlignment="1">
      <alignment horizontal="left" vertical="center" wrapText="1"/>
    </xf>
    <xf numFmtId="38" fontId="3" fillId="5" borderId="1" xfId="1" applyFont="1" applyFill="1" applyBorder="1" applyAlignment="1" applyProtection="1">
      <alignment vertical="center" wrapText="1"/>
      <protection locked="0"/>
    </xf>
    <xf numFmtId="38" fontId="3" fillId="5" borderId="6" xfId="1" applyFont="1" applyFill="1" applyBorder="1" applyAlignment="1" applyProtection="1">
      <alignment vertical="center"/>
      <protection locked="0"/>
    </xf>
    <xf numFmtId="38" fontId="3" fillId="5" borderId="5" xfId="1" applyFont="1" applyFill="1" applyBorder="1" applyAlignment="1" applyProtection="1">
      <alignment vertical="center"/>
      <protection locked="0"/>
    </xf>
    <xf numFmtId="38" fontId="3" fillId="5" borderId="7" xfId="1" applyFont="1" applyFill="1" applyBorder="1" applyAlignment="1" applyProtection="1">
      <alignment vertical="center"/>
      <protection locked="0"/>
    </xf>
    <xf numFmtId="3" fontId="3" fillId="4" borderId="8" xfId="0" applyNumberFormat="1" applyFont="1" applyFill="1" applyBorder="1" applyAlignment="1" applyProtection="1">
      <alignment vertical="center"/>
    </xf>
    <xf numFmtId="3" fontId="3" fillId="4" borderId="0" xfId="0" applyNumberFormat="1" applyFont="1" applyFill="1" applyBorder="1" applyAlignment="1" applyProtection="1">
      <alignment vertical="center"/>
    </xf>
    <xf numFmtId="176" fontId="5" fillId="4" borderId="9" xfId="0" applyNumberFormat="1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/>
    </xf>
    <xf numFmtId="38" fontId="5" fillId="4" borderId="9" xfId="1" applyFont="1" applyFill="1" applyBorder="1" applyAlignment="1" applyProtection="1">
      <alignment horizontal="center" vertical="center"/>
    </xf>
    <xf numFmtId="38" fontId="5" fillId="4" borderId="10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176" fontId="3" fillId="4" borderId="0" xfId="0" applyNumberFormat="1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/>
    </xf>
    <xf numFmtId="0" fontId="8" fillId="4" borderId="3" xfId="4" applyFill="1" applyBorder="1" applyAlignment="1">
      <alignment horizontal="left" vertical="center" wrapText="1"/>
    </xf>
    <xf numFmtId="0" fontId="8" fillId="4" borderId="4" xfId="4" applyFont="1" applyFill="1" applyBorder="1" applyAlignment="1">
      <alignment horizontal="left" vertical="center" wrapText="1"/>
    </xf>
    <xf numFmtId="0" fontId="8" fillId="4" borderId="5" xfId="4" applyFill="1" applyBorder="1" applyAlignment="1">
      <alignment horizontal="left" vertical="center" wrapText="1"/>
    </xf>
    <xf numFmtId="38" fontId="4" fillId="4" borderId="5" xfId="1" applyFont="1" applyFill="1" applyBorder="1" applyAlignment="1">
      <alignment horizontal="right" vertical="center"/>
    </xf>
    <xf numFmtId="38" fontId="4" fillId="4" borderId="0" xfId="4" applyNumberFormat="1" applyFont="1" applyFill="1" applyAlignment="1">
      <alignment vertical="center"/>
    </xf>
    <xf numFmtId="0" fontId="16" fillId="4" borderId="5" xfId="4" applyFont="1" applyFill="1" applyBorder="1" applyAlignment="1">
      <alignment vertical="center" wrapText="1"/>
    </xf>
    <xf numFmtId="177" fontId="3" fillId="4" borderId="1" xfId="1" applyNumberFormat="1" applyFont="1" applyFill="1" applyBorder="1" applyAlignment="1">
      <alignment horizontal="right" vertical="center" shrinkToFit="1"/>
    </xf>
    <xf numFmtId="38" fontId="4" fillId="4" borderId="0" xfId="1" applyFont="1" applyFill="1" applyAlignment="1">
      <alignment vertical="center"/>
    </xf>
    <xf numFmtId="38" fontId="12" fillId="5" borderId="3" xfId="1" applyFont="1" applyFill="1" applyBorder="1" applyAlignment="1" applyProtection="1">
      <alignment vertical="center"/>
      <protection locked="0"/>
    </xf>
    <xf numFmtId="38" fontId="12" fillId="5" borderId="4" xfId="1" applyFont="1" applyFill="1" applyBorder="1" applyAlignment="1" applyProtection="1">
      <alignment vertical="center"/>
      <protection locked="0"/>
    </xf>
    <xf numFmtId="0" fontId="8" fillId="5" borderId="3" xfId="4" applyFill="1" applyBorder="1" applyAlignment="1" applyProtection="1">
      <alignment vertical="center"/>
      <protection locked="0"/>
    </xf>
    <xf numFmtId="176" fontId="3" fillId="5" borderId="1" xfId="0" applyNumberFormat="1" applyFont="1" applyFill="1" applyBorder="1" applyAlignment="1" applyProtection="1">
      <alignment vertical="center"/>
      <protection locked="0"/>
    </xf>
    <xf numFmtId="176" fontId="3" fillId="5" borderId="5" xfId="0" applyNumberFormat="1" applyFont="1" applyFill="1" applyBorder="1" applyAlignment="1" applyProtection="1">
      <alignment vertical="center"/>
      <protection locked="0"/>
    </xf>
    <xf numFmtId="56" fontId="5" fillId="5" borderId="5" xfId="0" applyNumberFormat="1" applyFont="1" applyFill="1" applyBorder="1" applyAlignment="1" applyProtection="1">
      <alignment vertical="center" wrapText="1"/>
      <protection locked="0"/>
    </xf>
    <xf numFmtId="38" fontId="27" fillId="5" borderId="5" xfId="1" applyFont="1" applyFill="1" applyBorder="1" applyAlignment="1" applyProtection="1">
      <alignment vertical="center" wrapText="1" shrinkToFit="1"/>
      <protection locked="0"/>
    </xf>
    <xf numFmtId="178" fontId="28" fillId="0" borderId="0" xfId="5" applyNumberFormat="1" applyAlignment="1">
      <alignment horizontal="right" vertical="center"/>
    </xf>
    <xf numFmtId="0" fontId="28" fillId="0" borderId="0" xfId="5">
      <alignment vertical="center"/>
    </xf>
    <xf numFmtId="178" fontId="28" fillId="0" borderId="12" xfId="5" applyNumberFormat="1" applyBorder="1" applyAlignment="1">
      <alignment horizontal="center" vertical="center"/>
    </xf>
    <xf numFmtId="0" fontId="28" fillId="0" borderId="12" xfId="5" applyBorder="1">
      <alignment vertical="center"/>
    </xf>
    <xf numFmtId="178" fontId="0" fillId="0" borderId="0" xfId="5" applyNumberFormat="1" applyFont="1" applyAlignment="1">
      <alignment horizontal="left" vertical="center"/>
    </xf>
    <xf numFmtId="0" fontId="28" fillId="0" borderId="0" xfId="5" applyFont="1" applyBorder="1">
      <alignment vertical="center"/>
    </xf>
    <xf numFmtId="0" fontId="28" fillId="0" borderId="0" xfId="5" applyFont="1">
      <alignment vertical="center"/>
    </xf>
    <xf numFmtId="178" fontId="0" fillId="0" borderId="14" xfId="5" applyNumberFormat="1" applyFont="1" applyBorder="1" applyAlignment="1">
      <alignment horizontal="right" vertical="center"/>
    </xf>
    <xf numFmtId="178" fontId="28" fillId="0" borderId="14" xfId="5" applyNumberFormat="1" applyFont="1" applyBorder="1" applyAlignment="1">
      <alignment horizontal="right" vertical="center"/>
    </xf>
    <xf numFmtId="178" fontId="0" fillId="0" borderId="14" xfId="5" applyNumberFormat="1" applyFont="1" applyBorder="1" applyAlignment="1">
      <alignment horizontal="right" vertical="center" shrinkToFit="1"/>
    </xf>
    <xf numFmtId="178" fontId="28" fillId="0" borderId="0" xfId="5" applyNumberFormat="1" applyFont="1" applyAlignment="1">
      <alignment horizontal="right" vertical="center"/>
    </xf>
    <xf numFmtId="38" fontId="25" fillId="5" borderId="5" xfId="1" applyFont="1" applyFill="1" applyBorder="1" applyAlignment="1" applyProtection="1">
      <alignment vertical="center" wrapText="1" shrinkToFit="1"/>
      <protection locked="0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8" fillId="0" borderId="0" xfId="4" applyAlignment="1">
      <alignment vertical="center"/>
    </xf>
    <xf numFmtId="38" fontId="4" fillId="4" borderId="1" xfId="1" applyFont="1" applyFill="1" applyBorder="1" applyAlignment="1">
      <alignment horizontal="right" vertical="center"/>
    </xf>
    <xf numFmtId="38" fontId="7" fillId="4" borderId="1" xfId="1" applyFont="1" applyFill="1" applyBorder="1" applyAlignment="1" applyProtection="1">
      <alignment horizontal="right" vertical="center"/>
      <protection locked="0"/>
    </xf>
    <xf numFmtId="38" fontId="3" fillId="5" borderId="1" xfId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5" fillId="5" borderId="5" xfId="0" applyFont="1" applyFill="1" applyBorder="1" applyAlignment="1" applyProtection="1">
      <alignment vertical="center" wrapText="1"/>
      <protection locked="0"/>
    </xf>
    <xf numFmtId="38" fontId="4" fillId="0" borderId="3" xfId="1" applyFont="1" applyFill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0" fontId="8" fillId="0" borderId="3" xfId="4" applyFill="1" applyBorder="1" applyAlignment="1" applyProtection="1">
      <alignment horizontal="right" vertical="center"/>
      <protection locked="0"/>
    </xf>
    <xf numFmtId="38" fontId="4" fillId="0" borderId="4" xfId="1" quotePrefix="1" applyFont="1" applyFill="1" applyBorder="1" applyAlignment="1" applyProtection="1">
      <alignment horizontal="right" vertical="center"/>
      <protection locked="0"/>
    </xf>
    <xf numFmtId="0" fontId="0" fillId="0" borderId="23" xfId="5" applyFont="1" applyBorder="1" applyAlignment="1">
      <alignment horizontal="left" vertical="center" shrinkToFit="1"/>
    </xf>
    <xf numFmtId="0" fontId="0" fillId="0" borderId="14" xfId="5" applyFont="1" applyBorder="1" applyAlignment="1">
      <alignment horizontal="left" vertical="center" shrinkToFit="1"/>
    </xf>
    <xf numFmtId="0" fontId="0" fillId="0" borderId="23" xfId="5" applyFont="1" applyBorder="1" applyAlignment="1">
      <alignment horizontal="left" vertical="center" indent="1" shrinkToFit="1"/>
    </xf>
    <xf numFmtId="0" fontId="0" fillId="0" borderId="14" xfId="5" applyFont="1" applyBorder="1" applyAlignment="1">
      <alignment horizontal="left" vertical="center" indent="1" shrinkToFit="1"/>
    </xf>
    <xf numFmtId="0" fontId="0" fillId="0" borderId="13" xfId="5" applyFont="1" applyBorder="1" applyAlignment="1">
      <alignment horizontal="left" vertical="center" indent="1"/>
    </xf>
    <xf numFmtId="0" fontId="0" fillId="0" borderId="14" xfId="5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5" xfId="0" applyFont="1" applyFill="1" applyBorder="1" applyAlignment="1" applyProtection="1">
      <alignment vertical="top" wrapText="1"/>
      <protection locked="0"/>
    </xf>
    <xf numFmtId="178" fontId="1" fillId="0" borderId="13" xfId="5" applyNumberFormat="1" applyFont="1" applyBorder="1" applyAlignment="1">
      <alignment horizontal="right" vertical="center"/>
    </xf>
    <xf numFmtId="0" fontId="0" fillId="0" borderId="14" xfId="5" applyFont="1" applyBorder="1" applyAlignment="1">
      <alignment horizontal="right" vertical="center"/>
    </xf>
    <xf numFmtId="179" fontId="0" fillId="0" borderId="14" xfId="5" applyNumberFormat="1" applyFont="1" applyBorder="1" applyAlignment="1">
      <alignment horizontal="right" vertical="center"/>
    </xf>
    <xf numFmtId="178" fontId="0" fillId="0" borderId="13" xfId="5" applyNumberFormat="1" applyFont="1" applyBorder="1" applyAlignment="1">
      <alignment horizontal="right" vertical="center"/>
    </xf>
    <xf numFmtId="0" fontId="33" fillId="0" borderId="2" xfId="5" applyFont="1" applyBorder="1">
      <alignment vertical="center"/>
    </xf>
    <xf numFmtId="178" fontId="1" fillId="0" borderId="14" xfId="5" applyNumberFormat="1" applyFont="1" applyBorder="1" applyAlignment="1">
      <alignment horizontal="right" vertical="center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0" borderId="0" xfId="4" applyAlignment="1">
      <alignment vertical="center"/>
    </xf>
    <xf numFmtId="0" fontId="0" fillId="0" borderId="0" xfId="0" applyBorder="1" applyAlignment="1">
      <alignment vertical="center"/>
    </xf>
    <xf numFmtId="0" fontId="0" fillId="0" borderId="0" xfId="5" applyFont="1" applyAlignment="1">
      <alignment horizontal="center" vertical="center"/>
    </xf>
    <xf numFmtId="0" fontId="0" fillId="0" borderId="23" xfId="5" applyFont="1" applyBorder="1" applyAlignment="1">
      <alignment horizontal="left" vertical="center" wrapText="1" indent="1"/>
    </xf>
    <xf numFmtId="0" fontId="0" fillId="0" borderId="14" xfId="5" applyFont="1" applyBorder="1" applyAlignment="1">
      <alignment horizontal="left" vertical="center" wrapText="1" indent="1"/>
    </xf>
    <xf numFmtId="0" fontId="22" fillId="4" borderId="3" xfId="4" applyFont="1" applyFill="1" applyBorder="1" applyAlignment="1">
      <alignment vertical="center"/>
    </xf>
    <xf numFmtId="0" fontId="22" fillId="5" borderId="7" xfId="4" applyFont="1" applyFill="1" applyBorder="1" applyAlignment="1" applyProtection="1">
      <alignment vertical="center"/>
      <protection locked="0"/>
    </xf>
    <xf numFmtId="0" fontId="22" fillId="5" borderId="17" xfId="4" applyFont="1" applyFill="1" applyBorder="1" applyAlignment="1" applyProtection="1">
      <alignment vertical="center"/>
      <protection locked="0"/>
    </xf>
    <xf numFmtId="0" fontId="0" fillId="0" borderId="28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4" borderId="29" xfId="0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7" fillId="5" borderId="1" xfId="0" applyFont="1" applyFill="1" applyBorder="1" applyAlignment="1" applyProtection="1">
      <alignment horizontal="right" vertical="center"/>
      <protection locked="0"/>
    </xf>
    <xf numFmtId="38" fontId="7" fillId="5" borderId="1" xfId="1" applyFont="1" applyFill="1" applyBorder="1" applyAlignment="1" applyProtection="1">
      <alignment horizontal="right" vertical="center"/>
      <protection locked="0"/>
    </xf>
    <xf numFmtId="9" fontId="7" fillId="5" borderId="1" xfId="6" applyFont="1" applyFill="1" applyBorder="1" applyAlignment="1" applyProtection="1">
      <alignment horizontal="right" vertical="center"/>
      <protection locked="0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3"/>
    </xf>
    <xf numFmtId="179" fontId="0" fillId="7" borderId="14" xfId="5" applyNumberFormat="1" applyFont="1" applyFill="1" applyBorder="1" applyAlignment="1">
      <alignment horizontal="right" vertical="center"/>
    </xf>
    <xf numFmtId="179" fontId="0" fillId="7" borderId="13" xfId="5" applyNumberFormat="1" applyFont="1" applyFill="1" applyBorder="1" applyAlignment="1">
      <alignment horizontal="right" vertical="center"/>
    </xf>
    <xf numFmtId="179" fontId="0" fillId="7" borderId="14" xfId="5" applyNumberFormat="1" applyFont="1" applyFill="1" applyBorder="1" applyAlignment="1">
      <alignment horizontal="right" vertical="center" shrinkToFit="1"/>
    </xf>
    <xf numFmtId="56" fontId="5" fillId="5" borderId="6" xfId="4" applyNumberFormat="1" applyFont="1" applyFill="1" applyBorder="1" applyAlignment="1" applyProtection="1">
      <alignment vertical="center" wrapText="1"/>
      <protection locked="0"/>
    </xf>
    <xf numFmtId="0" fontId="5" fillId="5" borderId="15" xfId="4" applyFont="1" applyFill="1" applyBorder="1" applyAlignment="1" applyProtection="1">
      <alignment vertical="center" wrapText="1"/>
      <protection locked="0"/>
    </xf>
    <xf numFmtId="56" fontId="22" fillId="5" borderId="6" xfId="4" applyNumberFormat="1" applyFont="1" applyFill="1" applyBorder="1" applyAlignment="1" applyProtection="1">
      <alignment vertical="center" wrapText="1"/>
      <protection locked="0"/>
    </xf>
    <xf numFmtId="0" fontId="22" fillId="5" borderId="15" xfId="4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2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7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32" fillId="5" borderId="6" xfId="0" applyFont="1" applyFill="1" applyBorder="1" applyAlignment="1" applyProtection="1">
      <alignment horizontal="left" vertical="center"/>
    </xf>
    <xf numFmtId="0" fontId="32" fillId="5" borderId="15" xfId="0" applyFont="1" applyFill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0" fillId="0" borderId="0" xfId="0" applyBorder="1" applyAlignment="1">
      <alignment vertical="center" textRotation="255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textRotation="255" wrapText="1"/>
    </xf>
    <xf numFmtId="0" fontId="6" fillId="4" borderId="1" xfId="0" applyFont="1" applyFill="1" applyBorder="1" applyAlignment="1">
      <alignment horizontal="center" vertical="center" textRotation="255" wrapText="1"/>
    </xf>
    <xf numFmtId="0" fontId="8" fillId="5" borderId="6" xfId="4" applyFill="1" applyBorder="1" applyAlignment="1" applyProtection="1">
      <alignment horizontal="center" vertical="center"/>
      <protection locked="0"/>
    </xf>
    <xf numFmtId="0" fontId="8" fillId="5" borderId="16" xfId="4" applyFill="1" applyBorder="1" applyAlignment="1" applyProtection="1">
      <alignment horizontal="center" vertical="center"/>
      <protection locked="0"/>
    </xf>
    <xf numFmtId="0" fontId="8" fillId="5" borderId="15" xfId="4" applyFill="1" applyBorder="1" applyAlignment="1" applyProtection="1">
      <alignment horizontal="center" vertical="center"/>
      <protection locked="0"/>
    </xf>
    <xf numFmtId="38" fontId="4" fillId="5" borderId="1" xfId="1" applyFont="1" applyFill="1" applyBorder="1" applyAlignment="1" applyProtection="1">
      <alignment horizontal="right" vertical="center"/>
      <protection locked="0"/>
    </xf>
    <xf numFmtId="38" fontId="8" fillId="5" borderId="6" xfId="4" applyNumberFormat="1" applyFill="1" applyBorder="1" applyAlignment="1" applyProtection="1">
      <alignment horizontal="center" vertical="center"/>
      <protection locked="0"/>
    </xf>
    <xf numFmtId="0" fontId="8" fillId="4" borderId="1" xfId="4" applyFill="1" applyBorder="1" applyAlignment="1">
      <alignment horizontal="distributed" vertical="center" justifyLastLine="1"/>
    </xf>
    <xf numFmtId="0" fontId="5" fillId="5" borderId="1" xfId="4" quotePrefix="1" applyFont="1" applyFill="1" applyBorder="1" applyAlignment="1" applyProtection="1">
      <alignment vertical="center"/>
      <protection locked="0"/>
    </xf>
    <xf numFmtId="0" fontId="5" fillId="5" borderId="1" xfId="4" applyFont="1" applyFill="1" applyBorder="1" applyAlignment="1" applyProtection="1">
      <alignment vertical="center"/>
      <protection locked="0"/>
    </xf>
    <xf numFmtId="0" fontId="8" fillId="5" borderId="6" xfId="4" applyFont="1" applyFill="1" applyBorder="1" applyAlignment="1" applyProtection="1">
      <alignment horizontal="center" vertical="center"/>
      <protection locked="0"/>
    </xf>
    <xf numFmtId="0" fontId="5" fillId="5" borderId="6" xfId="4" applyFont="1" applyFill="1" applyBorder="1" applyAlignment="1" applyProtection="1">
      <alignment horizontal="left" vertical="center" wrapText="1"/>
      <protection locked="0"/>
    </xf>
    <xf numFmtId="0" fontId="5" fillId="5" borderId="15" xfId="4" applyFont="1" applyFill="1" applyBorder="1" applyAlignment="1" applyProtection="1">
      <alignment horizontal="left" vertical="center" wrapText="1"/>
      <protection locked="0"/>
    </xf>
    <xf numFmtId="0" fontId="13" fillId="5" borderId="6" xfId="4" applyFont="1" applyFill="1" applyBorder="1" applyAlignment="1" applyProtection="1">
      <alignment horizontal="left" vertical="center" wrapText="1"/>
      <protection locked="0"/>
    </xf>
    <xf numFmtId="0" fontId="13" fillId="5" borderId="15" xfId="4" applyFont="1" applyFill="1" applyBorder="1" applyAlignment="1" applyProtection="1">
      <alignment horizontal="left" vertical="center" wrapText="1"/>
      <protection locked="0"/>
    </xf>
    <xf numFmtId="0" fontId="8" fillId="5" borderId="6" xfId="4" applyFill="1" applyBorder="1" applyAlignment="1" applyProtection="1">
      <alignment vertical="center"/>
      <protection locked="0"/>
    </xf>
    <xf numFmtId="0" fontId="8" fillId="5" borderId="15" xfId="4" applyFill="1" applyBorder="1" applyAlignment="1" applyProtection="1">
      <alignment vertical="center"/>
      <protection locked="0"/>
    </xf>
    <xf numFmtId="0" fontId="22" fillId="5" borderId="6" xfId="4" applyFont="1" applyFill="1" applyBorder="1" applyAlignment="1" applyProtection="1">
      <alignment vertical="center"/>
      <protection locked="0"/>
    </xf>
    <xf numFmtId="0" fontId="22" fillId="5" borderId="15" xfId="4" applyFont="1" applyFill="1" applyBorder="1" applyAlignment="1" applyProtection="1">
      <alignment vertical="center"/>
      <protection locked="0"/>
    </xf>
    <xf numFmtId="56" fontId="5" fillId="5" borderId="6" xfId="4" applyNumberFormat="1" applyFont="1" applyFill="1" applyBorder="1" applyAlignment="1" applyProtection="1">
      <alignment vertical="center" wrapText="1"/>
      <protection locked="0"/>
    </xf>
    <xf numFmtId="0" fontId="5" fillId="5" borderId="15" xfId="4" applyFont="1" applyFill="1" applyBorder="1" applyAlignment="1" applyProtection="1">
      <alignment vertical="center" wrapText="1"/>
      <protection locked="0"/>
    </xf>
    <xf numFmtId="56" fontId="5" fillId="5" borderId="1" xfId="4" quotePrefix="1" applyNumberFormat="1" applyFont="1" applyFill="1" applyBorder="1" applyAlignment="1" applyProtection="1">
      <alignment vertical="center"/>
      <protection locked="0"/>
    </xf>
    <xf numFmtId="0" fontId="8" fillId="5" borderId="2" xfId="4" applyFill="1" applyBorder="1" applyAlignment="1" applyProtection="1">
      <alignment vertical="center"/>
      <protection locked="0"/>
    </xf>
    <xf numFmtId="0" fontId="8" fillId="5" borderId="20" xfId="4" applyFill="1" applyBorder="1" applyAlignment="1" applyProtection="1">
      <alignment vertical="center"/>
      <protection locked="0"/>
    </xf>
    <xf numFmtId="0" fontId="8" fillId="5" borderId="6" xfId="4" applyFont="1" applyFill="1" applyBorder="1" applyAlignment="1" applyProtection="1">
      <alignment horizontal="center" vertical="center" wrapText="1"/>
      <protection locked="0"/>
    </xf>
    <xf numFmtId="0" fontId="25" fillId="5" borderId="7" xfId="4" applyFont="1" applyFill="1" applyBorder="1" applyAlignment="1" applyProtection="1">
      <alignment vertical="center" wrapText="1"/>
      <protection locked="0"/>
    </xf>
    <xf numFmtId="0" fontId="25" fillId="5" borderId="17" xfId="4" applyFont="1" applyFill="1" applyBorder="1" applyAlignment="1" applyProtection="1">
      <alignment vertical="center" wrapText="1"/>
      <protection locked="0"/>
    </xf>
    <xf numFmtId="0" fontId="8" fillId="5" borderId="1" xfId="4" applyFill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right" vertical="center"/>
    </xf>
    <xf numFmtId="0" fontId="8" fillId="4" borderId="1" xfId="4" applyFill="1" applyBorder="1" applyAlignment="1">
      <alignment horizontal="center" vertical="center"/>
    </xf>
    <xf numFmtId="0" fontId="17" fillId="4" borderId="0" xfId="4" applyFont="1" applyFill="1" applyAlignment="1">
      <alignment horizontal="center" vertical="center"/>
    </xf>
    <xf numFmtId="0" fontId="8" fillId="4" borderId="1" xfId="4" applyFont="1" applyFill="1" applyBorder="1" applyAlignment="1">
      <alignment horizontal="distributed" vertical="center" wrapText="1" justifyLastLine="1"/>
    </xf>
    <xf numFmtId="0" fontId="24" fillId="5" borderId="1" xfId="4" quotePrefix="1" applyFont="1" applyFill="1" applyBorder="1" applyAlignment="1" applyProtection="1">
      <alignment vertical="center" wrapText="1"/>
      <protection locked="0"/>
    </xf>
    <xf numFmtId="0" fontId="24" fillId="5" borderId="1" xfId="4" applyFont="1" applyFill="1" applyBorder="1" applyAlignment="1" applyProtection="1">
      <alignment vertical="center" wrapText="1"/>
      <protection locked="0"/>
    </xf>
    <xf numFmtId="0" fontId="22" fillId="5" borderId="6" xfId="4" applyFont="1" applyFill="1" applyBorder="1" applyAlignment="1" applyProtection="1">
      <alignment horizontal="left" vertical="center" wrapText="1"/>
      <protection locked="0"/>
    </xf>
    <xf numFmtId="0" fontId="22" fillId="5" borderId="15" xfId="4" applyFont="1" applyFill="1" applyBorder="1" applyAlignment="1" applyProtection="1">
      <alignment horizontal="left" vertical="center" wrapText="1"/>
      <protection locked="0"/>
    </xf>
    <xf numFmtId="0" fontId="22" fillId="5" borderId="1" xfId="4" applyFont="1" applyFill="1" applyBorder="1" applyAlignment="1" applyProtection="1">
      <alignment vertical="center"/>
      <protection locked="0"/>
    </xf>
    <xf numFmtId="0" fontId="23" fillId="5" borderId="7" xfId="4" applyFont="1" applyFill="1" applyBorder="1" applyAlignment="1" applyProtection="1">
      <alignment vertical="center" wrapText="1"/>
      <protection locked="0"/>
    </xf>
    <xf numFmtId="0" fontId="23" fillId="5" borderId="17" xfId="4" applyFont="1" applyFill="1" applyBorder="1" applyAlignment="1" applyProtection="1">
      <alignment vertical="center"/>
      <protection locked="0"/>
    </xf>
    <xf numFmtId="0" fontId="22" fillId="5" borderId="1" xfId="4" applyFont="1" applyFill="1" applyBorder="1" applyAlignment="1" applyProtection="1">
      <alignment vertical="center" wrapText="1"/>
      <protection locked="0"/>
    </xf>
    <xf numFmtId="56" fontId="24" fillId="5" borderId="6" xfId="4" applyNumberFormat="1" applyFont="1" applyFill="1" applyBorder="1" applyAlignment="1" applyProtection="1">
      <alignment horizontal="left" vertical="center" wrapText="1"/>
      <protection locked="0"/>
    </xf>
    <xf numFmtId="0" fontId="24" fillId="5" borderId="15" xfId="4" applyFont="1" applyFill="1" applyBorder="1" applyAlignment="1" applyProtection="1">
      <alignment horizontal="left" vertical="center" wrapText="1"/>
      <protection locked="0"/>
    </xf>
    <xf numFmtId="0" fontId="25" fillId="5" borderId="1" xfId="4" applyFont="1" applyFill="1" applyBorder="1" applyAlignment="1" applyProtection="1">
      <alignment vertical="center" wrapText="1"/>
      <protection locked="0"/>
    </xf>
    <xf numFmtId="56" fontId="22" fillId="5" borderId="6" xfId="4" applyNumberFormat="1" applyFont="1" applyFill="1" applyBorder="1" applyAlignment="1" applyProtection="1">
      <alignment vertical="center" wrapText="1"/>
      <protection locked="0"/>
    </xf>
    <xf numFmtId="0" fontId="22" fillId="5" borderId="15" xfId="4" applyFont="1" applyFill="1" applyBorder="1" applyAlignment="1" applyProtection="1">
      <alignment vertical="center" wrapText="1"/>
      <protection locked="0"/>
    </xf>
    <xf numFmtId="0" fontId="30" fillId="5" borderId="1" xfId="4" quotePrefix="1" applyFont="1" applyFill="1" applyBorder="1" applyAlignment="1" applyProtection="1">
      <alignment vertical="center" wrapText="1"/>
      <protection locked="0"/>
    </xf>
    <xf numFmtId="0" fontId="30" fillId="5" borderId="1" xfId="4" applyFont="1" applyFill="1" applyBorder="1" applyAlignment="1" applyProtection="1">
      <alignment vertical="center" wrapText="1"/>
      <protection locked="0"/>
    </xf>
    <xf numFmtId="0" fontId="5" fillId="5" borderId="6" xfId="4" quotePrefix="1" applyFont="1" applyFill="1" applyBorder="1" applyAlignment="1" applyProtection="1">
      <alignment horizontal="left" vertical="center" wrapText="1"/>
      <protection locked="0"/>
    </xf>
    <xf numFmtId="0" fontId="31" fillId="0" borderId="0" xfId="5" applyFont="1" applyAlignment="1">
      <alignment horizontal="center" vertical="center"/>
    </xf>
    <xf numFmtId="0" fontId="0" fillId="0" borderId="7" xfId="5" applyFont="1" applyBorder="1">
      <alignment vertical="center"/>
    </xf>
    <xf numFmtId="0" fontId="28" fillId="0" borderId="12" xfId="5" applyBorder="1">
      <alignment vertical="center"/>
    </xf>
    <xf numFmtId="0" fontId="0" fillId="0" borderId="23" xfId="5" applyFont="1" applyBorder="1" applyAlignment="1">
      <alignment horizontal="left" vertical="center" wrapText="1" indent="1"/>
    </xf>
    <xf numFmtId="0" fontId="0" fillId="0" borderId="14" xfId="5" applyFont="1" applyBorder="1" applyAlignment="1">
      <alignment horizontal="left" vertical="center" wrapText="1" indent="1"/>
    </xf>
    <xf numFmtId="0" fontId="0" fillId="0" borderId="1" xfId="0" applyFill="1" applyBorder="1" applyProtection="1">
      <protection locked="0"/>
    </xf>
    <xf numFmtId="0" fontId="13" fillId="0" borderId="0" xfId="4" applyFont="1" applyAlignment="1" applyProtection="1">
      <alignment vertical="center"/>
    </xf>
    <xf numFmtId="0" fontId="8" fillId="0" borderId="0" xfId="4" applyAlignment="1" applyProtection="1">
      <alignment vertical="center"/>
    </xf>
    <xf numFmtId="0" fontId="10" fillId="0" borderId="0" xfId="4" applyFont="1" applyAlignment="1" applyProtection="1">
      <alignment vertical="center"/>
    </xf>
    <xf numFmtId="0" fontId="0" fillId="0" borderId="1" xfId="0" applyBorder="1" applyProtection="1"/>
    <xf numFmtId="0" fontId="11" fillId="4" borderId="0" xfId="4" applyFont="1" applyFill="1" applyAlignment="1" applyProtection="1">
      <alignment horizontal="center" vertical="top"/>
    </xf>
    <xf numFmtId="0" fontId="11" fillId="4" borderId="12" xfId="4" applyFont="1" applyFill="1" applyBorder="1" applyAlignment="1" applyProtection="1">
      <alignment horizontal="center" vertical="top"/>
    </xf>
    <xf numFmtId="0" fontId="8" fillId="4" borderId="6" xfId="4" applyFill="1" applyBorder="1" applyAlignment="1" applyProtection="1">
      <alignment horizontal="distributed" vertical="center" justifyLastLine="1"/>
    </xf>
    <xf numFmtId="0" fontId="8" fillId="4" borderId="15" xfId="4" applyFill="1" applyBorder="1" applyAlignment="1" applyProtection="1">
      <alignment horizontal="distributed" vertical="center" justifyLastLine="1"/>
    </xf>
    <xf numFmtId="0" fontId="8" fillId="4" borderId="6" xfId="4" applyFill="1" applyBorder="1" applyAlignment="1" applyProtection="1">
      <alignment horizontal="center" vertical="center" shrinkToFit="1"/>
    </xf>
    <xf numFmtId="0" fontId="8" fillId="4" borderId="16" xfId="4" applyFill="1" applyBorder="1" applyAlignment="1" applyProtection="1">
      <alignment horizontal="center" vertical="center" shrinkToFit="1"/>
    </xf>
    <xf numFmtId="0" fontId="8" fillId="4" borderId="15" xfId="4" applyFill="1" applyBorder="1" applyAlignment="1" applyProtection="1">
      <alignment horizontal="center" vertical="center" shrinkToFit="1"/>
    </xf>
    <xf numFmtId="0" fontId="8" fillId="4" borderId="16" xfId="4" applyFill="1" applyBorder="1" applyAlignment="1" applyProtection="1">
      <alignment horizontal="distributed" vertical="center" justifyLastLine="1"/>
    </xf>
    <xf numFmtId="0" fontId="8" fillId="4" borderId="6" xfId="4" applyFont="1" applyFill="1" applyBorder="1" applyAlignment="1" applyProtection="1">
      <alignment vertical="center"/>
    </xf>
    <xf numFmtId="0" fontId="8" fillId="4" borderId="16" xfId="4" applyFont="1" applyFill="1" applyBorder="1" applyAlignment="1" applyProtection="1">
      <alignment vertical="center"/>
    </xf>
    <xf numFmtId="0" fontId="8" fillId="4" borderId="15" xfId="4" applyFont="1" applyFill="1" applyBorder="1" applyAlignment="1" applyProtection="1">
      <alignment vertical="center"/>
    </xf>
    <xf numFmtId="0" fontId="8" fillId="3" borderId="18" xfId="4" applyFill="1" applyBorder="1" applyAlignment="1" applyProtection="1">
      <alignment horizontal="distributed" justifyLastLine="1"/>
    </xf>
    <xf numFmtId="0" fontId="8" fillId="3" borderId="19" xfId="4" applyFill="1" applyBorder="1" applyAlignment="1" applyProtection="1">
      <alignment horizontal="distributed" justifyLastLine="1"/>
    </xf>
    <xf numFmtId="0" fontId="8" fillId="3" borderId="1" xfId="4" applyFont="1" applyFill="1" applyBorder="1" applyAlignment="1" applyProtection="1">
      <alignment horizontal="center" vertical="center"/>
    </xf>
    <xf numFmtId="0" fontId="8" fillId="4" borderId="6" xfId="4" applyFont="1" applyFill="1" applyBorder="1" applyAlignment="1" applyProtection="1">
      <alignment horizontal="center" vertical="center"/>
    </xf>
    <xf numFmtId="0" fontId="8" fillId="4" borderId="16" xfId="4" applyFont="1" applyFill="1" applyBorder="1" applyAlignment="1" applyProtection="1">
      <alignment horizontal="center" vertical="center"/>
    </xf>
    <xf numFmtId="0" fontId="8" fillId="4" borderId="15" xfId="4" applyFont="1" applyFill="1" applyBorder="1" applyAlignment="1" applyProtection="1">
      <alignment horizontal="center" vertical="center"/>
    </xf>
    <xf numFmtId="0" fontId="8" fillId="3" borderId="6" xfId="4" applyFont="1" applyFill="1" applyBorder="1" applyAlignment="1" applyProtection="1">
      <alignment horizontal="distributed" vertical="center" justifyLastLine="1"/>
    </xf>
    <xf numFmtId="0" fontId="8" fillId="3" borderId="16" xfId="4" applyFont="1" applyFill="1" applyBorder="1" applyAlignment="1" applyProtection="1">
      <alignment horizontal="distributed" vertical="center" justifyLastLine="1"/>
    </xf>
    <xf numFmtId="0" fontId="8" fillId="3" borderId="15" xfId="4" applyFont="1" applyFill="1" applyBorder="1" applyAlignment="1" applyProtection="1">
      <alignment horizontal="distributed" vertical="center" justifyLastLine="1"/>
    </xf>
    <xf numFmtId="0" fontId="8" fillId="3" borderId="1" xfId="4" applyFill="1" applyBorder="1" applyAlignment="1" applyProtection="1">
      <alignment horizontal="distributed" vertical="center" justifyLastLine="1"/>
    </xf>
    <xf numFmtId="0" fontId="8" fillId="3" borderId="7" xfId="4" applyFill="1" applyBorder="1" applyAlignment="1" applyProtection="1">
      <alignment horizontal="center" vertical="top"/>
    </xf>
    <xf numFmtId="0" fontId="8" fillId="3" borderId="17" xfId="4" applyFill="1" applyBorder="1" applyAlignment="1" applyProtection="1">
      <alignment horizontal="center" vertical="top"/>
    </xf>
    <xf numFmtId="38" fontId="15" fillId="4" borderId="1" xfId="1" applyFont="1" applyFill="1" applyBorder="1" applyAlignment="1" applyProtection="1">
      <alignment vertical="center"/>
    </xf>
    <xf numFmtId="38" fontId="15" fillId="4" borderId="6" xfId="1" applyFont="1" applyFill="1" applyBorder="1" applyAlignment="1" applyProtection="1">
      <alignment vertical="center"/>
    </xf>
    <xf numFmtId="38" fontId="15" fillId="4" borderId="16" xfId="1" applyFont="1" applyFill="1" applyBorder="1" applyAlignment="1" applyProtection="1">
      <alignment vertical="center"/>
    </xf>
    <xf numFmtId="38" fontId="15" fillId="4" borderId="15" xfId="1" applyFont="1" applyFill="1" applyBorder="1" applyAlignment="1" applyProtection="1">
      <alignment vertical="center"/>
    </xf>
    <xf numFmtId="0" fontId="10" fillId="4" borderId="5" xfId="4" applyFont="1" applyFill="1" applyBorder="1" applyAlignment="1" applyProtection="1">
      <alignment horizontal="center" vertical="top"/>
    </xf>
    <xf numFmtId="0" fontId="3" fillId="4" borderId="6" xfId="4" applyNumberFormat="1" applyFont="1" applyFill="1" applyBorder="1" applyAlignment="1" applyProtection="1">
      <alignment horizontal="center" vertical="center"/>
    </xf>
    <xf numFmtId="0" fontId="3" fillId="4" borderId="15" xfId="4" applyNumberFormat="1" applyFont="1" applyFill="1" applyBorder="1" applyAlignment="1" applyProtection="1">
      <alignment horizontal="center" vertical="center"/>
    </xf>
    <xf numFmtId="0" fontId="3" fillId="4" borderId="1" xfId="4" applyNumberFormat="1" applyFont="1" applyFill="1" applyBorder="1" applyAlignment="1" applyProtection="1">
      <alignment horizontal="center" vertical="center"/>
    </xf>
    <xf numFmtId="0" fontId="3" fillId="4" borderId="1" xfId="4" applyNumberFormat="1" applyFont="1" applyFill="1" applyBorder="1" applyAlignment="1" applyProtection="1">
      <alignment horizontal="center" vertical="center"/>
    </xf>
    <xf numFmtId="0" fontId="8" fillId="4" borderId="1" xfId="4" applyFont="1" applyFill="1" applyBorder="1" applyAlignment="1" applyProtection="1">
      <alignment horizontal="distributed" vertical="center" justifyLastLine="1"/>
    </xf>
    <xf numFmtId="0" fontId="8" fillId="4" borderId="1" xfId="4" applyFill="1" applyBorder="1" applyAlignment="1" applyProtection="1">
      <alignment horizontal="distributed" vertical="center" justifyLastLine="1"/>
    </xf>
    <xf numFmtId="0" fontId="8" fillId="3" borderId="18" xfId="4" applyFill="1" applyBorder="1" applyAlignment="1" applyProtection="1">
      <alignment horizontal="distributed" vertical="center" justifyLastLine="1"/>
    </xf>
    <xf numFmtId="0" fontId="8" fillId="3" borderId="21" xfId="4" applyFill="1" applyBorder="1" applyAlignment="1" applyProtection="1">
      <alignment horizontal="distributed" vertical="center" justifyLastLine="1"/>
    </xf>
    <xf numFmtId="0" fontId="8" fillId="3" borderId="19" xfId="4" applyFill="1" applyBorder="1" applyAlignment="1" applyProtection="1">
      <alignment horizontal="distributed" vertical="center" justifyLastLine="1"/>
    </xf>
    <xf numFmtId="0" fontId="8" fillId="3" borderId="1" xfId="4" applyFont="1" applyFill="1" applyBorder="1" applyAlignment="1" applyProtection="1">
      <alignment horizontal="distributed" vertical="center" justifyLastLine="1"/>
    </xf>
    <xf numFmtId="0" fontId="8" fillId="3" borderId="7" xfId="4" applyFill="1" applyBorder="1" applyAlignment="1" applyProtection="1">
      <alignment horizontal="distributed" vertical="center" justifyLastLine="1"/>
    </xf>
    <xf numFmtId="0" fontId="8" fillId="3" borderId="12" xfId="4" applyFill="1" applyBorder="1" applyAlignment="1" applyProtection="1">
      <alignment horizontal="distributed" vertical="center" justifyLastLine="1"/>
    </xf>
    <xf numFmtId="0" fontId="8" fillId="3" borderId="17" xfId="4" applyFill="1" applyBorder="1" applyAlignment="1" applyProtection="1">
      <alignment horizontal="distributed" vertical="center" justifyLastLine="1"/>
    </xf>
    <xf numFmtId="0" fontId="8" fillId="3" borderId="7" xfId="4" applyFill="1" applyBorder="1" applyAlignment="1" applyProtection="1">
      <alignment horizontal="right" vertical="center"/>
    </xf>
    <xf numFmtId="0" fontId="8" fillId="3" borderId="12" xfId="4" applyFill="1" applyBorder="1" applyAlignment="1" applyProtection="1">
      <alignment horizontal="right" vertical="center"/>
    </xf>
    <xf numFmtId="0" fontId="8" fillId="3" borderId="17" xfId="4" applyFill="1" applyBorder="1" applyAlignment="1" applyProtection="1">
      <alignment horizontal="right" vertical="center"/>
    </xf>
    <xf numFmtId="0" fontId="39" fillId="0" borderId="0" xfId="4" applyFont="1" applyAlignment="1" applyProtection="1">
      <alignment vertical="center"/>
    </xf>
    <xf numFmtId="0" fontId="8" fillId="3" borderId="3" xfId="4" applyFill="1" applyBorder="1" applyAlignment="1" applyProtection="1">
      <alignment horizontal="center" vertical="center"/>
    </xf>
    <xf numFmtId="0" fontId="22" fillId="4" borderId="6" xfId="4" applyFont="1" applyFill="1" applyBorder="1" applyAlignment="1" applyProtection="1">
      <alignment vertical="center" wrapText="1"/>
    </xf>
    <xf numFmtId="0" fontId="22" fillId="4" borderId="16" xfId="4" applyFont="1" applyFill="1" applyBorder="1" applyAlignment="1" applyProtection="1">
      <alignment vertical="center" wrapText="1"/>
    </xf>
    <xf numFmtId="0" fontId="22" fillId="4" borderId="15" xfId="4" applyFont="1" applyFill="1" applyBorder="1" applyAlignment="1" applyProtection="1">
      <alignment vertical="center" wrapText="1"/>
    </xf>
    <xf numFmtId="38" fontId="4" fillId="4" borderId="6" xfId="1" applyFont="1" applyFill="1" applyBorder="1" applyAlignment="1" applyProtection="1">
      <alignment horizontal="right" vertical="center"/>
    </xf>
    <xf numFmtId="38" fontId="4" fillId="4" borderId="16" xfId="1" applyFont="1" applyFill="1" applyBorder="1" applyAlignment="1" applyProtection="1">
      <alignment horizontal="right" vertical="center"/>
    </xf>
    <xf numFmtId="38" fontId="4" fillId="4" borderId="15" xfId="1" applyFont="1" applyFill="1" applyBorder="1" applyAlignment="1" applyProtection="1">
      <alignment horizontal="right" vertical="center"/>
    </xf>
    <xf numFmtId="0" fontId="5" fillId="5" borderId="6" xfId="4" applyFont="1" applyFill="1" applyBorder="1" applyAlignment="1" applyProtection="1">
      <alignment horizontal="left" vertical="center" wrapText="1"/>
    </xf>
    <xf numFmtId="0" fontId="5" fillId="5" borderId="15" xfId="4" applyFont="1" applyFill="1" applyBorder="1" applyAlignment="1" applyProtection="1">
      <alignment horizontal="left" vertical="center" wrapText="1"/>
    </xf>
    <xf numFmtId="0" fontId="13" fillId="5" borderId="6" xfId="4" applyFont="1" applyFill="1" applyBorder="1" applyAlignment="1" applyProtection="1">
      <alignment horizontal="left" vertical="center" wrapText="1"/>
    </xf>
    <xf numFmtId="0" fontId="13" fillId="5" borderId="15" xfId="4" applyFont="1" applyFill="1" applyBorder="1" applyAlignment="1" applyProtection="1">
      <alignment horizontal="left" vertical="center" wrapText="1"/>
    </xf>
    <xf numFmtId="0" fontId="8" fillId="3" borderId="4" xfId="4" applyFill="1" applyBorder="1" applyAlignment="1" applyProtection="1">
      <alignment vertical="center"/>
    </xf>
    <xf numFmtId="56" fontId="5" fillId="5" borderId="6" xfId="4" applyNumberFormat="1" applyFont="1" applyFill="1" applyBorder="1" applyAlignment="1" applyProtection="1">
      <alignment vertical="center" wrapText="1"/>
    </xf>
    <xf numFmtId="0" fontId="5" fillId="5" borderId="15" xfId="4" applyFont="1" applyFill="1" applyBorder="1" applyAlignment="1" applyProtection="1">
      <alignment vertical="center" wrapText="1"/>
    </xf>
    <xf numFmtId="56" fontId="5" fillId="5" borderId="1" xfId="4" quotePrefix="1" applyNumberFormat="1" applyFont="1" applyFill="1" applyBorder="1" applyAlignment="1" applyProtection="1">
      <alignment vertical="center"/>
    </xf>
    <xf numFmtId="0" fontId="5" fillId="5" borderId="1" xfId="4" applyFont="1" applyFill="1" applyBorder="1" applyAlignment="1" applyProtection="1">
      <alignment vertical="center"/>
    </xf>
    <xf numFmtId="0" fontId="25" fillId="5" borderId="6" xfId="4" applyFont="1" applyFill="1" applyBorder="1" applyAlignment="1" applyProtection="1">
      <alignment vertical="center"/>
    </xf>
    <xf numFmtId="0" fontId="25" fillId="5" borderId="15" xfId="4" applyFont="1" applyFill="1" applyBorder="1" applyAlignment="1" applyProtection="1">
      <alignment vertical="center"/>
    </xf>
    <xf numFmtId="0" fontId="8" fillId="5" borderId="6" xfId="4" applyFill="1" applyBorder="1" applyAlignment="1" applyProtection="1">
      <alignment vertical="center"/>
    </xf>
    <xf numFmtId="0" fontId="8" fillId="5" borderId="15" xfId="4" applyFill="1" applyBorder="1" applyAlignment="1" applyProtection="1">
      <alignment vertical="center"/>
    </xf>
    <xf numFmtId="0" fontId="8" fillId="3" borderId="5" xfId="4" applyFill="1" applyBorder="1" applyAlignment="1" applyProtection="1">
      <alignment vertical="center"/>
    </xf>
    <xf numFmtId="0" fontId="8" fillId="4" borderId="1" xfId="4" applyFill="1" applyBorder="1" applyAlignment="1" applyProtection="1">
      <alignment horizontal="center" vertical="center"/>
    </xf>
    <xf numFmtId="0" fontId="8" fillId="4" borderId="1" xfId="4" applyFill="1" applyBorder="1" applyAlignment="1" applyProtection="1">
      <alignment vertical="center"/>
    </xf>
    <xf numFmtId="0" fontId="8" fillId="4" borderId="6" xfId="4" applyFill="1" applyBorder="1" applyAlignment="1" applyProtection="1">
      <alignment vertical="center"/>
    </xf>
    <xf numFmtId="0" fontId="8" fillId="4" borderId="16" xfId="4" applyFill="1" applyBorder="1" applyAlignment="1" applyProtection="1">
      <alignment vertical="center"/>
    </xf>
    <xf numFmtId="0" fontId="8" fillId="4" borderId="15" xfId="4" applyFill="1" applyBorder="1" applyAlignment="1" applyProtection="1">
      <alignment vertical="center"/>
    </xf>
    <xf numFmtId="38" fontId="4" fillId="4" borderId="6" xfId="4" applyNumberFormat="1" applyFont="1" applyFill="1" applyBorder="1" applyAlignment="1" applyProtection="1">
      <alignment horizontal="right" vertical="center"/>
    </xf>
    <xf numFmtId="0" fontId="4" fillId="4" borderId="16" xfId="4" applyFont="1" applyFill="1" applyBorder="1" applyAlignment="1" applyProtection="1">
      <alignment horizontal="right" vertical="center"/>
    </xf>
    <xf numFmtId="0" fontId="4" fillId="4" borderId="15" xfId="4" applyFont="1" applyFill="1" applyBorder="1" applyAlignment="1" applyProtection="1">
      <alignment horizontal="right" vertical="center"/>
    </xf>
    <xf numFmtId="38" fontId="4" fillId="4" borderId="15" xfId="4" applyNumberFormat="1" applyFont="1" applyFill="1" applyBorder="1" applyAlignment="1" applyProtection="1">
      <alignment horizontal="right" vertical="center"/>
    </xf>
    <xf numFmtId="38" fontId="8" fillId="4" borderId="6" xfId="4" applyNumberFormat="1" applyFill="1" applyBorder="1" applyAlignment="1" applyProtection="1">
      <alignment vertical="center"/>
    </xf>
    <xf numFmtId="38" fontId="8" fillId="4" borderId="15" xfId="4" applyNumberFormat="1" applyFill="1" applyBorder="1" applyAlignment="1" applyProtection="1">
      <alignment vertical="center"/>
    </xf>
    <xf numFmtId="0" fontId="7" fillId="4" borderId="1" xfId="4" applyFont="1" applyFill="1" applyBorder="1" applyAlignment="1" applyProtection="1">
      <alignment horizontal="center" vertical="center"/>
    </xf>
    <xf numFmtId="0" fontId="8" fillId="4" borderId="6" xfId="4" applyFill="1" applyBorder="1" applyAlignment="1" applyProtection="1">
      <alignment vertical="center" shrinkToFit="1"/>
    </xf>
    <xf numFmtId="0" fontId="8" fillId="4" borderId="16" xfId="4" applyFill="1" applyBorder="1" applyAlignment="1" applyProtection="1">
      <alignment vertical="center" shrinkToFit="1"/>
    </xf>
    <xf numFmtId="0" fontId="8" fillId="4" borderId="15" xfId="4" applyFill="1" applyBorder="1" applyAlignment="1" applyProtection="1">
      <alignment vertical="center" shrinkToFit="1"/>
    </xf>
    <xf numFmtId="9" fontId="16" fillId="4" borderId="6" xfId="4" applyNumberFormat="1" applyFont="1" applyFill="1" applyBorder="1" applyAlignment="1" applyProtection="1">
      <alignment horizontal="left" vertical="center"/>
    </xf>
    <xf numFmtId="0" fontId="16" fillId="4" borderId="16" xfId="4" applyFont="1" applyFill="1" applyBorder="1" applyAlignment="1" applyProtection="1">
      <alignment horizontal="left" vertical="center"/>
    </xf>
    <xf numFmtId="0" fontId="16" fillId="4" borderId="15" xfId="4" applyFont="1" applyFill="1" applyBorder="1" applyAlignment="1" applyProtection="1">
      <alignment horizontal="left" vertical="center"/>
    </xf>
    <xf numFmtId="38" fontId="4" fillId="4" borderId="1" xfId="1" applyFont="1" applyFill="1" applyBorder="1" applyAlignment="1" applyProtection="1">
      <alignment horizontal="right" vertical="center"/>
    </xf>
    <xf numFmtId="0" fontId="19" fillId="0" borderId="0" xfId="4" applyFont="1" applyFill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0" fontId="0" fillId="0" borderId="0" xfId="0" applyFill="1" applyBorder="1" applyProtection="1"/>
    <xf numFmtId="38" fontId="21" fillId="0" borderId="1" xfId="1" applyFont="1" applyFill="1" applyBorder="1" applyAlignment="1" applyProtection="1">
      <alignment horizontal="center" vertical="center"/>
    </xf>
    <xf numFmtId="0" fontId="0" fillId="2" borderId="1" xfId="0" applyFill="1" applyBorder="1" applyProtection="1"/>
    <xf numFmtId="38" fontId="0" fillId="0" borderId="0" xfId="0" applyNumberFormat="1" applyFill="1" applyBorder="1" applyProtection="1"/>
    <xf numFmtId="38" fontId="3" fillId="4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vertical="center" wrapText="1"/>
    </xf>
    <xf numFmtId="0" fontId="8" fillId="4" borderId="18" xfId="4" applyFill="1" applyBorder="1" applyAlignment="1" applyProtection="1">
      <alignment horizontal="distributed" justifyLastLine="1"/>
    </xf>
    <xf numFmtId="0" fontId="8" fillId="4" borderId="19" xfId="4" applyFill="1" applyBorder="1" applyAlignment="1" applyProtection="1">
      <alignment horizontal="distributed" justifyLastLine="1"/>
    </xf>
    <xf numFmtId="0" fontId="8" fillId="4" borderId="1" xfId="4" applyFont="1" applyFill="1" applyBorder="1" applyAlignment="1" applyProtection="1">
      <alignment horizontal="center" vertical="center"/>
    </xf>
    <xf numFmtId="0" fontId="8" fillId="4" borderId="1" xfId="4" applyFont="1" applyFill="1" applyBorder="1" applyAlignment="1" applyProtection="1">
      <alignment horizontal="center" vertical="center"/>
    </xf>
    <xf numFmtId="0" fontId="8" fillId="4" borderId="1" xfId="4" applyFill="1" applyBorder="1" applyAlignment="1" applyProtection="1">
      <alignment horizontal="center" vertical="center"/>
    </xf>
    <xf numFmtId="0" fontId="8" fillId="4" borderId="6" xfId="4" applyFont="1" applyFill="1" applyBorder="1" applyAlignment="1" applyProtection="1">
      <alignment horizontal="distributed" vertical="center" justifyLastLine="1"/>
    </xf>
    <xf numFmtId="0" fontId="8" fillId="4" borderId="1" xfId="4" applyFill="1" applyBorder="1" applyAlignment="1" applyProtection="1">
      <alignment horizontal="distributed" vertical="center" justifyLastLine="1"/>
    </xf>
    <xf numFmtId="0" fontId="8" fillId="4" borderId="7" xfId="4" applyFill="1" applyBorder="1" applyAlignment="1" applyProtection="1">
      <alignment horizontal="center" vertical="top"/>
    </xf>
    <xf numFmtId="0" fontId="8" fillId="4" borderId="17" xfId="4" applyFill="1" applyBorder="1" applyAlignment="1" applyProtection="1">
      <alignment horizontal="center" vertical="top"/>
    </xf>
    <xf numFmtId="0" fontId="22" fillId="4" borderId="6" xfId="4" applyFont="1" applyFill="1" applyBorder="1" applyAlignment="1" applyProtection="1">
      <alignment vertical="center" shrinkToFit="1"/>
    </xf>
    <xf numFmtId="0" fontId="22" fillId="4" borderId="16" xfId="4" applyFont="1" applyFill="1" applyBorder="1" applyAlignment="1" applyProtection="1">
      <alignment vertical="center" shrinkToFit="1"/>
    </xf>
    <xf numFmtId="0" fontId="22" fillId="4" borderId="15" xfId="4" applyFont="1" applyFill="1" applyBorder="1" applyAlignment="1" applyProtection="1">
      <alignment vertical="center" shrinkToFit="1"/>
    </xf>
    <xf numFmtId="56" fontId="16" fillId="4" borderId="6" xfId="4" applyNumberFormat="1" applyFont="1" applyFill="1" applyBorder="1" applyAlignment="1" applyProtection="1">
      <alignment horizontal="center" vertical="center" wrapText="1"/>
    </xf>
    <xf numFmtId="0" fontId="16" fillId="4" borderId="16" xfId="4" applyFont="1" applyFill="1" applyBorder="1" applyAlignment="1" applyProtection="1">
      <alignment horizontal="center" vertical="center"/>
    </xf>
    <xf numFmtId="0" fontId="16" fillId="4" borderId="15" xfId="4" applyFont="1" applyFill="1" applyBorder="1" applyAlignment="1" applyProtection="1">
      <alignment horizontal="center" vertical="center"/>
    </xf>
    <xf numFmtId="56" fontId="16" fillId="4" borderId="6" xfId="4" applyNumberFormat="1" applyFont="1" applyFill="1" applyBorder="1" applyAlignment="1" applyProtection="1">
      <alignment horizontal="center" vertical="center" wrapText="1"/>
    </xf>
    <xf numFmtId="0" fontId="16" fillId="4" borderId="16" xfId="4" applyFont="1" applyFill="1" applyBorder="1" applyAlignment="1" applyProtection="1">
      <alignment horizontal="center" vertical="center"/>
    </xf>
    <xf numFmtId="0" fontId="16" fillId="4" borderId="15" xfId="4" applyFont="1" applyFill="1" applyBorder="1" applyAlignment="1" applyProtection="1">
      <alignment horizontal="center" vertical="center"/>
    </xf>
    <xf numFmtId="38" fontId="4" fillId="4" borderId="6" xfId="1" applyFont="1" applyFill="1" applyBorder="1" applyAlignment="1" applyProtection="1">
      <alignment horizontal="right" vertical="center"/>
    </xf>
    <xf numFmtId="38" fontId="4" fillId="4" borderId="16" xfId="1" applyFont="1" applyFill="1" applyBorder="1" applyAlignment="1" applyProtection="1">
      <alignment horizontal="right" vertical="center"/>
    </xf>
    <xf numFmtId="38" fontId="4" fillId="4" borderId="15" xfId="1" applyFont="1" applyFill="1" applyBorder="1" applyAlignment="1" applyProtection="1">
      <alignment horizontal="right" vertical="center"/>
    </xf>
    <xf numFmtId="0" fontId="8" fillId="4" borderId="16" xfId="4" applyFill="1" applyBorder="1" applyAlignment="1" applyProtection="1">
      <alignment horizontal="center" vertical="center"/>
    </xf>
    <xf numFmtId="0" fontId="8" fillId="4" borderId="15" xfId="4" applyFill="1" applyBorder="1" applyAlignment="1" applyProtection="1">
      <alignment horizontal="center" vertical="center"/>
    </xf>
    <xf numFmtId="0" fontId="8" fillId="4" borderId="6" xfId="4" applyFill="1" applyBorder="1" applyAlignment="1" applyProtection="1">
      <alignment horizontal="center" vertical="center"/>
    </xf>
    <xf numFmtId="0" fontId="8" fillId="4" borderId="6" xfId="4" applyFill="1" applyBorder="1" applyAlignment="1" applyProtection="1">
      <alignment horizontal="center" vertical="center"/>
    </xf>
    <xf numFmtId="0" fontId="8" fillId="4" borderId="16" xfId="4" applyFill="1" applyBorder="1" applyAlignment="1" applyProtection="1">
      <alignment horizontal="center" vertical="center"/>
    </xf>
    <xf numFmtId="0" fontId="8" fillId="4" borderId="15" xfId="4" applyFill="1" applyBorder="1" applyAlignment="1" applyProtection="1">
      <alignment horizontal="center" vertical="center"/>
    </xf>
    <xf numFmtId="38" fontId="8" fillId="4" borderId="6" xfId="4" applyNumberFormat="1" applyFill="1" applyBorder="1" applyAlignment="1" applyProtection="1">
      <alignment horizontal="center" vertical="center"/>
    </xf>
    <xf numFmtId="38" fontId="4" fillId="4" borderId="1" xfId="4" applyNumberFormat="1" applyFont="1" applyFill="1" applyBorder="1" applyAlignment="1" applyProtection="1">
      <alignment horizontal="right" vertical="center"/>
    </xf>
    <xf numFmtId="0" fontId="4" fillId="4" borderId="1" xfId="4" applyFont="1" applyFill="1" applyBorder="1" applyAlignment="1" applyProtection="1">
      <alignment horizontal="right" vertical="center"/>
    </xf>
    <xf numFmtId="38" fontId="8" fillId="4" borderId="1" xfId="4" applyNumberFormat="1" applyFill="1" applyBorder="1" applyAlignment="1" applyProtection="1">
      <alignment vertical="center"/>
    </xf>
    <xf numFmtId="38" fontId="8" fillId="0" borderId="0" xfId="4" applyNumberFormat="1" applyAlignment="1" applyProtection="1">
      <alignment vertical="center"/>
    </xf>
    <xf numFmtId="0" fontId="8" fillId="0" borderId="0" xfId="4" applyAlignment="1" applyProtection="1">
      <alignment vertical="center"/>
    </xf>
    <xf numFmtId="0" fontId="22" fillId="0" borderId="0" xfId="4" applyFont="1" applyFill="1" applyAlignment="1" applyProtection="1">
      <alignment vertical="center"/>
    </xf>
    <xf numFmtId="0" fontId="8" fillId="0" borderId="0" xfId="4" applyFill="1" applyAlignment="1" applyProtection="1">
      <alignment vertical="center"/>
    </xf>
    <xf numFmtId="0" fontId="8" fillId="0" borderId="0" xfId="4" applyFill="1" applyAlignment="1" applyProtection="1">
      <alignment vertical="center" shrinkToFit="1"/>
    </xf>
    <xf numFmtId="0" fontId="17" fillId="0" borderId="0" xfId="4" applyFont="1" applyFill="1" applyAlignment="1" applyProtection="1">
      <alignment horizontal="center" vertical="center"/>
    </xf>
    <xf numFmtId="0" fontId="0" fillId="0" borderId="1" xfId="0" applyFill="1" applyBorder="1" applyProtection="1"/>
    <xf numFmtId="0" fontId="10" fillId="0" borderId="0" xfId="4" applyFont="1" applyFill="1" applyAlignment="1" applyProtection="1">
      <alignment horizontal="center" vertical="center"/>
    </xf>
    <xf numFmtId="0" fontId="8" fillId="0" borderId="3" xfId="4" applyFill="1" applyBorder="1" applyAlignment="1" applyProtection="1">
      <alignment horizontal="center" vertical="center"/>
    </xf>
    <xf numFmtId="0" fontId="8" fillId="0" borderId="3" xfId="4" applyFont="1" applyFill="1" applyBorder="1" applyAlignment="1" applyProtection="1">
      <alignment horizontal="distributed" vertical="center" wrapText="1" justifyLastLine="1"/>
    </xf>
    <xf numFmtId="0" fontId="8" fillId="0" borderId="6" xfId="4" applyFill="1" applyBorder="1" applyAlignment="1" applyProtection="1">
      <alignment horizontal="center" vertical="center"/>
    </xf>
    <xf numFmtId="0" fontId="8" fillId="0" borderId="15" xfId="4" applyFill="1" applyBorder="1" applyAlignment="1" applyProtection="1">
      <alignment horizontal="center" vertical="center"/>
    </xf>
    <xf numFmtId="0" fontId="38" fillId="0" borderId="0" xfId="4" applyFont="1" applyFill="1" applyAlignment="1" applyProtection="1">
      <alignment vertical="center" wrapText="1"/>
    </xf>
    <xf numFmtId="0" fontId="8" fillId="0" borderId="5" xfId="4" applyFill="1" applyBorder="1" applyAlignment="1" applyProtection="1">
      <alignment horizontal="center" vertical="center"/>
    </xf>
    <xf numFmtId="0" fontId="8" fillId="0" borderId="5" xfId="4" applyFont="1" applyFill="1" applyBorder="1" applyAlignment="1" applyProtection="1">
      <alignment horizontal="distributed" vertical="center" wrapText="1" justifyLastLine="1"/>
    </xf>
    <xf numFmtId="0" fontId="8" fillId="0" borderId="1" xfId="4" applyFill="1" applyBorder="1" applyAlignment="1" applyProtection="1">
      <alignment horizontal="center" vertical="center" shrinkToFit="1"/>
    </xf>
    <xf numFmtId="0" fontId="8" fillId="0" borderId="1" xfId="4" applyFill="1" applyBorder="1" applyAlignment="1" applyProtection="1">
      <alignment horizontal="center" vertical="center"/>
    </xf>
    <xf numFmtId="0" fontId="22" fillId="0" borderId="3" xfId="4" applyFont="1" applyFill="1" applyBorder="1" applyAlignment="1" applyProtection="1">
      <alignment horizontal="left" vertical="center" wrapText="1" justifyLastLine="1"/>
    </xf>
    <xf numFmtId="38" fontId="35" fillId="0" borderId="3" xfId="1" applyFont="1" applyFill="1" applyBorder="1" applyAlignment="1" applyProtection="1">
      <alignment horizontal="right" vertical="center" shrinkToFit="1"/>
    </xf>
    <xf numFmtId="38" fontId="36" fillId="0" borderId="3" xfId="1" applyFont="1" applyFill="1" applyBorder="1" applyAlignment="1" applyProtection="1">
      <alignment horizontal="right" vertical="center"/>
    </xf>
    <xf numFmtId="38" fontId="12" fillId="0" borderId="3" xfId="1" applyFont="1" applyFill="1" applyBorder="1" applyAlignment="1" applyProtection="1">
      <alignment vertical="center"/>
    </xf>
    <xf numFmtId="0" fontId="8" fillId="0" borderId="0" xfId="4" applyFill="1" applyAlignment="1" applyProtection="1"/>
    <xf numFmtId="0" fontId="22" fillId="0" borderId="4" xfId="4" applyFont="1" applyFill="1" applyBorder="1" applyAlignment="1" applyProtection="1">
      <alignment horizontal="left" vertical="center" wrapText="1" justifyLastLine="1"/>
    </xf>
    <xf numFmtId="38" fontId="35" fillId="0" borderId="4" xfId="1" applyFont="1" applyFill="1" applyBorder="1" applyAlignment="1" applyProtection="1">
      <alignment horizontal="right" vertical="center" shrinkToFit="1"/>
    </xf>
    <xf numFmtId="38" fontId="36" fillId="0" borderId="4" xfId="1" applyFont="1" applyFill="1" applyBorder="1" applyAlignment="1" applyProtection="1">
      <alignment horizontal="right" vertical="center"/>
    </xf>
    <xf numFmtId="38" fontId="12" fillId="0" borderId="4" xfId="1" applyFont="1" applyFill="1" applyBorder="1" applyAlignment="1" applyProtection="1">
      <alignment vertical="center"/>
    </xf>
    <xf numFmtId="38" fontId="35" fillId="0" borderId="5" xfId="1" applyFont="1" applyFill="1" applyBorder="1" applyAlignment="1" applyProtection="1">
      <alignment horizontal="right" vertical="center" shrinkToFit="1"/>
    </xf>
    <xf numFmtId="38" fontId="36" fillId="0" borderId="5" xfId="1" applyFont="1" applyFill="1" applyBorder="1" applyAlignment="1" applyProtection="1">
      <alignment horizontal="right" vertical="center" shrinkToFit="1"/>
    </xf>
    <xf numFmtId="38" fontId="12" fillId="0" borderId="5" xfId="1" applyFont="1" applyFill="1" applyBorder="1" applyAlignment="1" applyProtection="1">
      <alignment vertical="center" shrinkToFit="1"/>
    </xf>
    <xf numFmtId="0" fontId="8" fillId="0" borderId="0" xfId="4" applyFill="1" applyAlignment="1" applyProtection="1">
      <alignment horizontal="left" vertical="center"/>
    </xf>
    <xf numFmtId="38" fontId="4" fillId="0" borderId="1" xfId="1" applyFont="1" applyFill="1" applyBorder="1" applyAlignment="1" applyProtection="1">
      <alignment horizontal="right" vertical="center"/>
    </xf>
    <xf numFmtId="38" fontId="35" fillId="0" borderId="1" xfId="1" applyFont="1" applyFill="1" applyBorder="1" applyAlignment="1" applyProtection="1">
      <alignment horizontal="right" vertical="center" shrinkToFit="1"/>
    </xf>
    <xf numFmtId="38" fontId="12" fillId="0" borderId="1" xfId="1" applyFont="1" applyFill="1" applyBorder="1" applyAlignment="1" applyProtection="1">
      <alignment vertical="center"/>
    </xf>
    <xf numFmtId="38" fontId="12" fillId="0" borderId="0" xfId="1" applyFont="1" applyFill="1" applyAlignment="1" applyProtection="1">
      <alignment horizontal="right" vertical="center"/>
    </xf>
    <xf numFmtId="38" fontId="12" fillId="0" borderId="0" xfId="1" applyFont="1" applyFill="1" applyAlignment="1" applyProtection="1">
      <alignment horizontal="right" vertical="center" shrinkToFit="1"/>
    </xf>
    <xf numFmtId="38" fontId="12" fillId="0" borderId="0" xfId="1" applyFont="1" applyFill="1" applyAlignment="1" applyProtection="1">
      <alignment vertical="center"/>
    </xf>
    <xf numFmtId="0" fontId="8" fillId="0" borderId="0" xfId="4" applyFill="1" applyAlignment="1" applyProtection="1">
      <alignment horizontal="right" vertical="center"/>
    </xf>
    <xf numFmtId="0" fontId="8" fillId="0" borderId="0" xfId="4" applyFill="1" applyAlignment="1" applyProtection="1">
      <alignment horizontal="right" vertical="center" shrinkToFit="1"/>
    </xf>
    <xf numFmtId="0" fontId="8" fillId="0" borderId="1" xfId="4" applyFill="1" applyBorder="1" applyAlignment="1" applyProtection="1">
      <alignment horizontal="center" vertical="center"/>
    </xf>
    <xf numFmtId="0" fontId="8" fillId="0" borderId="1" xfId="4" applyFont="1" applyFill="1" applyBorder="1" applyAlignment="1" applyProtection="1">
      <alignment horizontal="distributed" vertical="center" wrapText="1" justifyLastLine="1"/>
    </xf>
    <xf numFmtId="0" fontId="8" fillId="0" borderId="1" xfId="4" applyFill="1" applyBorder="1" applyAlignment="1" applyProtection="1">
      <alignment horizontal="distributed" vertical="center" justifyLastLine="1"/>
    </xf>
    <xf numFmtId="0" fontId="22" fillId="0" borderId="3" xfId="4" applyFont="1" applyFill="1" applyBorder="1" applyAlignment="1" applyProtection="1">
      <alignment horizontal="left" vertical="center"/>
    </xf>
    <xf numFmtId="0" fontId="37" fillId="0" borderId="3" xfId="4" applyFont="1" applyFill="1" applyBorder="1" applyAlignment="1" applyProtection="1">
      <alignment horizontal="right" vertical="center" shrinkToFit="1"/>
    </xf>
    <xf numFmtId="0" fontId="8" fillId="0" borderId="3" xfId="4" applyFill="1" applyBorder="1" applyAlignment="1" applyProtection="1">
      <alignment vertical="center"/>
    </xf>
    <xf numFmtId="0" fontId="22" fillId="0" borderId="4" xfId="4" applyFont="1" applyFill="1" applyBorder="1" applyAlignment="1" applyProtection="1">
      <alignment horizontal="left" vertical="center" wrapText="1"/>
    </xf>
    <xf numFmtId="38" fontId="36" fillId="0" borderId="4" xfId="1" applyFont="1" applyFill="1" applyBorder="1" applyAlignment="1" applyProtection="1">
      <alignment horizontal="right" vertical="center" shrinkToFit="1"/>
    </xf>
    <xf numFmtId="38" fontId="34" fillId="0" borderId="4" xfId="1" applyFont="1" applyFill="1" applyBorder="1" applyAlignment="1" applyProtection="1">
      <alignment vertical="center"/>
    </xf>
    <xf numFmtId="0" fontId="22" fillId="0" borderId="5" xfId="4" applyFont="1" applyFill="1" applyBorder="1" applyAlignment="1" applyProtection="1">
      <alignment horizontal="left" vertical="center" wrapText="1"/>
    </xf>
    <xf numFmtId="38" fontId="7" fillId="0" borderId="5" xfId="1" applyFont="1" applyFill="1" applyBorder="1" applyAlignment="1" applyProtection="1">
      <alignment vertical="center" shrinkToFit="1"/>
    </xf>
    <xf numFmtId="38" fontId="36" fillId="0" borderId="1" xfId="1" applyFont="1" applyFill="1" applyBorder="1" applyAlignment="1" applyProtection="1">
      <alignment horizontal="right" vertical="center" shrinkToFit="1"/>
    </xf>
    <xf numFmtId="0" fontId="16" fillId="0" borderId="5" xfId="4" applyFont="1" applyFill="1" applyBorder="1" applyAlignment="1" applyProtection="1">
      <alignment horizontal="left" vertical="center" wrapText="1"/>
    </xf>
    <xf numFmtId="38" fontId="36" fillId="0" borderId="1" xfId="1" applyFont="1" applyFill="1" applyBorder="1" applyAlignment="1" applyProtection="1">
      <alignment horizontal="right" vertical="center"/>
    </xf>
    <xf numFmtId="0" fontId="18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20" fillId="0" borderId="0" xfId="4" applyFont="1" applyFill="1" applyAlignment="1" applyProtection="1">
      <alignment horizontal="center" vertical="center"/>
    </xf>
    <xf numFmtId="0" fontId="20" fillId="0" borderId="0" xfId="4" applyFont="1" applyFill="1" applyAlignment="1" applyProtection="1">
      <alignment horizontal="center" vertical="center" shrinkToFit="1"/>
    </xf>
    <xf numFmtId="0" fontId="8" fillId="0" borderId="0" xfId="4" applyFill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/>
    </xf>
  </cellXfs>
  <cellStyles count="10">
    <cellStyle name="パーセント" xfId="6" builtinId="5"/>
    <cellStyle name="桁区切り" xfId="1" builtinId="6"/>
    <cellStyle name="桁区切り 3" xfId="2"/>
    <cellStyle name="桁区切り 3 2" xfId="7"/>
    <cellStyle name="標準" xfId="0" builtinId="0"/>
    <cellStyle name="標準 2" xfId="3"/>
    <cellStyle name="標準 2 2" xfId="9"/>
    <cellStyle name="標準 2 3" xfId="8"/>
    <cellStyle name="標準_H16実績報告" xfId="4"/>
    <cellStyle name="標準_活動日誌・活動写真" xf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53809" zoomScaleNormal="48" zoomScaleSheetLayoutView="4"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9" sqref="A9"/>
    </sheetView>
  </sheetViews>
  <sheetFormatPr defaultRowHeight="13.5" x14ac:dyDescent="0.15"/>
  <sheetData>
    <row r="1" spans="1:2" x14ac:dyDescent="0.15">
      <c r="A1">
        <v>1</v>
      </c>
      <c r="B1" t="s">
        <v>186</v>
      </c>
    </row>
    <row r="2" spans="1:2" x14ac:dyDescent="0.15">
      <c r="A2">
        <v>2</v>
      </c>
      <c r="B2" t="s">
        <v>92</v>
      </c>
    </row>
    <row r="3" spans="1:2" x14ac:dyDescent="0.15">
      <c r="A3">
        <v>3</v>
      </c>
      <c r="B3" t="s">
        <v>188</v>
      </c>
    </row>
    <row r="4" spans="1:2" x14ac:dyDescent="0.15">
      <c r="A4">
        <v>4</v>
      </c>
      <c r="B4" t="s">
        <v>187</v>
      </c>
    </row>
    <row r="5" spans="1:2" x14ac:dyDescent="0.15">
      <c r="A5">
        <v>5</v>
      </c>
      <c r="B5" t="s">
        <v>189</v>
      </c>
    </row>
    <row r="7" spans="1:2" x14ac:dyDescent="0.15">
      <c r="A7">
        <v>6</v>
      </c>
      <c r="B7" t="s">
        <v>190</v>
      </c>
    </row>
    <row r="8" spans="1:2" x14ac:dyDescent="0.15">
      <c r="A8">
        <v>7</v>
      </c>
      <c r="B8" t="s">
        <v>191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K44"/>
  <sheetViews>
    <sheetView view="pageBreakPreview" zoomScaleNormal="100" zoomScaleSheetLayoutView="100" workbookViewId="0">
      <selection activeCell="K15" sqref="K15"/>
    </sheetView>
  </sheetViews>
  <sheetFormatPr defaultRowHeight="13.5" x14ac:dyDescent="0.15"/>
  <cols>
    <col min="1" max="1" width="8.125" style="7" customWidth="1"/>
    <col min="2" max="2" width="11.625" style="7" customWidth="1"/>
    <col min="3" max="3" width="12.5" style="7" customWidth="1"/>
    <col min="4" max="4" width="9" style="7"/>
    <col min="5" max="5" width="4.125" style="7" customWidth="1"/>
    <col min="6" max="6" width="3.375" style="7" customWidth="1"/>
    <col min="7" max="7" width="34.25" style="7" customWidth="1"/>
    <col min="8" max="8" width="2.25" style="7" customWidth="1"/>
    <col min="9" max="10" width="4.125" style="7" customWidth="1"/>
    <col min="11" max="11" width="34.75" style="7" customWidth="1"/>
    <col min="12" max="13" width="9" style="7"/>
    <col min="14" max="14" width="3.625" style="7" customWidth="1"/>
    <col min="15" max="16384" width="9" style="7"/>
  </cols>
  <sheetData>
    <row r="1" spans="1:11" x14ac:dyDescent="0.15">
      <c r="C1" s="128"/>
      <c r="D1" s="128"/>
    </row>
    <row r="2" spans="1:11" ht="30" customHeight="1" x14ac:dyDescent="0.15">
      <c r="A2" s="157" t="s">
        <v>86</v>
      </c>
      <c r="B2" s="158"/>
      <c r="C2" s="165"/>
      <c r="D2" s="166"/>
      <c r="I2" s="168" t="s">
        <v>133</v>
      </c>
      <c r="J2" s="169"/>
      <c r="K2" s="170"/>
    </row>
    <row r="3" spans="1:11" x14ac:dyDescent="0.15">
      <c r="I3" s="171"/>
      <c r="J3" s="172"/>
      <c r="K3" s="173"/>
    </row>
    <row r="4" spans="1:11" ht="20.100000000000001" customHeight="1" x14ac:dyDescent="0.15">
      <c r="A4" s="157" t="s">
        <v>84</v>
      </c>
      <c r="B4" s="157"/>
      <c r="C4" s="125">
        <v>2</v>
      </c>
      <c r="F4" s="174" t="s">
        <v>108</v>
      </c>
      <c r="G4" s="95" t="s">
        <v>65</v>
      </c>
      <c r="I4" s="160" t="s">
        <v>145</v>
      </c>
      <c r="J4" s="161"/>
      <c r="K4" s="162"/>
    </row>
    <row r="5" spans="1:11" ht="20.100000000000001" customHeight="1" x14ac:dyDescent="0.15">
      <c r="A5" s="157" t="s">
        <v>15</v>
      </c>
      <c r="B5" s="157"/>
      <c r="C5" s="126">
        <f>C2</f>
        <v>0</v>
      </c>
      <c r="F5" s="174"/>
      <c r="G5" s="94" t="s">
        <v>64</v>
      </c>
      <c r="I5" s="160"/>
      <c r="J5" s="161"/>
      <c r="K5" s="162"/>
    </row>
    <row r="6" spans="1:11" ht="20.100000000000001" customHeight="1" x14ac:dyDescent="0.15">
      <c r="A6" s="157" t="s">
        <v>17</v>
      </c>
      <c r="B6" s="157"/>
      <c r="C6" s="142"/>
      <c r="F6" s="174"/>
      <c r="G6" s="94" t="s">
        <v>66</v>
      </c>
      <c r="I6" s="160"/>
      <c r="J6" s="161"/>
      <c r="K6" s="162"/>
    </row>
    <row r="7" spans="1:11" ht="20.100000000000001" customHeight="1" x14ac:dyDescent="0.15">
      <c r="A7" s="157" t="s">
        <v>16</v>
      </c>
      <c r="B7" s="157"/>
      <c r="C7" s="142"/>
      <c r="F7" s="167" t="s">
        <v>142</v>
      </c>
      <c r="G7" s="167"/>
      <c r="H7" s="167"/>
      <c r="I7" s="163" t="s">
        <v>123</v>
      </c>
      <c r="J7" s="128" t="s">
        <v>111</v>
      </c>
      <c r="K7" s="135"/>
    </row>
    <row r="8" spans="1:11" ht="20.100000000000001" customHeight="1" x14ac:dyDescent="0.15">
      <c r="A8" s="176" t="s">
        <v>5</v>
      </c>
      <c r="B8" s="91" t="s">
        <v>57</v>
      </c>
      <c r="C8" s="143">
        <v>0</v>
      </c>
      <c r="F8" s="167"/>
      <c r="G8" s="167"/>
      <c r="H8" s="167"/>
      <c r="I8" s="163"/>
      <c r="J8" s="128"/>
      <c r="K8" s="136" t="s">
        <v>101</v>
      </c>
    </row>
    <row r="9" spans="1:11" ht="20.100000000000001" customHeight="1" x14ac:dyDescent="0.15">
      <c r="A9" s="176"/>
      <c r="B9" s="91" t="s">
        <v>6</v>
      </c>
      <c r="C9" s="143"/>
      <c r="E9" s="159" t="s">
        <v>124</v>
      </c>
      <c r="F9" s="115" t="s">
        <v>110</v>
      </c>
      <c r="G9" s="94" t="s">
        <v>67</v>
      </c>
      <c r="I9" s="163"/>
      <c r="J9" s="128"/>
      <c r="K9" s="136" t="s">
        <v>143</v>
      </c>
    </row>
    <row r="10" spans="1:11" ht="20.100000000000001" customHeight="1" x14ac:dyDescent="0.15">
      <c r="A10" s="176"/>
      <c r="B10" s="91" t="s">
        <v>88</v>
      </c>
      <c r="C10" s="143">
        <v>0</v>
      </c>
      <c r="E10" s="159"/>
      <c r="F10" s="115" t="s">
        <v>110</v>
      </c>
      <c r="G10" s="94" t="s">
        <v>109</v>
      </c>
      <c r="I10" s="163"/>
      <c r="J10" s="128"/>
      <c r="K10" s="137" t="s">
        <v>112</v>
      </c>
    </row>
    <row r="11" spans="1:11" ht="20.100000000000001" customHeight="1" x14ac:dyDescent="0.15">
      <c r="A11" s="176"/>
      <c r="B11" s="91" t="s">
        <v>7</v>
      </c>
      <c r="C11" s="97">
        <f>SUM(C8:C10)</f>
        <v>0</v>
      </c>
      <c r="E11" s="159"/>
      <c r="G11" s="94" t="s">
        <v>68</v>
      </c>
      <c r="I11" s="163"/>
      <c r="J11" s="128" t="s">
        <v>113</v>
      </c>
      <c r="K11" s="138"/>
    </row>
    <row r="12" spans="1:11" ht="20.100000000000001" customHeight="1" x14ac:dyDescent="0.15">
      <c r="A12" s="177" t="s">
        <v>107</v>
      </c>
      <c r="B12" s="92" t="s">
        <v>8</v>
      </c>
      <c r="C12" s="143"/>
      <c r="E12" s="159"/>
      <c r="G12" s="94" t="s">
        <v>74</v>
      </c>
      <c r="I12" s="163"/>
      <c r="J12" s="128"/>
      <c r="K12" s="136" t="s">
        <v>136</v>
      </c>
    </row>
    <row r="13" spans="1:11" ht="20.100000000000001" customHeight="1" x14ac:dyDescent="0.15">
      <c r="A13" s="177"/>
      <c r="B13" s="93" t="s">
        <v>9</v>
      </c>
      <c r="C13" s="143">
        <v>0</v>
      </c>
      <c r="E13" s="159"/>
      <c r="G13" s="94" t="s">
        <v>69</v>
      </c>
      <c r="I13" s="163"/>
      <c r="J13" s="128" t="s">
        <v>114</v>
      </c>
      <c r="K13" s="138"/>
    </row>
    <row r="14" spans="1:11" ht="20.100000000000001" customHeight="1" x14ac:dyDescent="0.15">
      <c r="A14" s="177"/>
      <c r="B14" s="93" t="s">
        <v>10</v>
      </c>
      <c r="C14" s="143">
        <v>0</v>
      </c>
      <c r="E14" s="159"/>
      <c r="G14" s="94" t="s">
        <v>71</v>
      </c>
      <c r="I14" s="163"/>
      <c r="J14" s="139"/>
      <c r="K14" s="137" t="s">
        <v>132</v>
      </c>
    </row>
    <row r="15" spans="1:11" ht="20.100000000000001" customHeight="1" x14ac:dyDescent="0.15">
      <c r="A15" s="177"/>
      <c r="B15" s="93" t="s">
        <v>11</v>
      </c>
      <c r="C15" s="143">
        <v>0</v>
      </c>
      <c r="E15" s="159"/>
      <c r="G15" s="94" t="s">
        <v>73</v>
      </c>
      <c r="I15" s="163"/>
      <c r="J15" s="139"/>
      <c r="K15" s="137" t="s">
        <v>115</v>
      </c>
    </row>
    <row r="16" spans="1:11" ht="20.100000000000001" customHeight="1" x14ac:dyDescent="0.15">
      <c r="A16" s="177"/>
      <c r="B16" s="93" t="s">
        <v>12</v>
      </c>
      <c r="C16" s="143">
        <v>0</v>
      </c>
      <c r="E16" s="159"/>
      <c r="G16" s="94" t="s">
        <v>70</v>
      </c>
      <c r="I16" s="163"/>
      <c r="J16" s="128"/>
      <c r="K16" s="137" t="s">
        <v>116</v>
      </c>
    </row>
    <row r="17" spans="1:11" ht="20.100000000000001" customHeight="1" x14ac:dyDescent="0.15">
      <c r="A17" s="177"/>
      <c r="B17" s="93" t="s">
        <v>13</v>
      </c>
      <c r="C17" s="143">
        <v>0</v>
      </c>
      <c r="E17" s="159"/>
      <c r="G17" s="94" t="s">
        <v>81</v>
      </c>
      <c r="I17" s="163"/>
      <c r="J17" s="128"/>
      <c r="K17" s="137" t="s">
        <v>117</v>
      </c>
    </row>
    <row r="18" spans="1:11" ht="20.100000000000001" customHeight="1" x14ac:dyDescent="0.15">
      <c r="A18" s="177"/>
      <c r="B18" s="93" t="s">
        <v>14</v>
      </c>
      <c r="C18" s="143">
        <v>0</v>
      </c>
      <c r="E18" s="159"/>
      <c r="G18" s="94" t="s">
        <v>82</v>
      </c>
      <c r="I18" s="163"/>
      <c r="J18" s="128" t="s">
        <v>118</v>
      </c>
      <c r="K18" s="138"/>
    </row>
    <row r="19" spans="1:11" ht="20.100000000000001" customHeight="1" x14ac:dyDescent="0.15">
      <c r="A19" s="175" t="s">
        <v>91</v>
      </c>
      <c r="B19" s="175"/>
      <c r="C19" s="143"/>
      <c r="E19" s="159"/>
      <c r="G19" s="94" t="s">
        <v>72</v>
      </c>
      <c r="I19" s="163"/>
      <c r="J19" s="139"/>
      <c r="K19" s="137" t="s">
        <v>119</v>
      </c>
    </row>
    <row r="20" spans="1:11" ht="21" customHeight="1" x14ac:dyDescent="0.15">
      <c r="A20" s="175" t="s">
        <v>37</v>
      </c>
      <c r="B20" s="175"/>
      <c r="C20" s="144"/>
      <c r="E20" s="7" t="s">
        <v>129</v>
      </c>
      <c r="I20" s="163"/>
      <c r="J20" s="128"/>
      <c r="K20" s="137" t="s">
        <v>120</v>
      </c>
    </row>
    <row r="21" spans="1:11" ht="21" customHeight="1" x14ac:dyDescent="0.15">
      <c r="A21" s="175" t="s">
        <v>89</v>
      </c>
      <c r="B21" s="175"/>
      <c r="C21" s="143"/>
      <c r="G21" s="94" t="s">
        <v>130</v>
      </c>
      <c r="I21" s="163"/>
      <c r="J21" s="128"/>
      <c r="K21" s="137" t="s">
        <v>121</v>
      </c>
    </row>
    <row r="22" spans="1:11" ht="21" customHeight="1" x14ac:dyDescent="0.15">
      <c r="A22" s="175" t="s">
        <v>90</v>
      </c>
      <c r="B22" s="175"/>
      <c r="C22" s="98">
        <v>0</v>
      </c>
      <c r="G22" s="94" t="s">
        <v>131</v>
      </c>
      <c r="I22" s="164"/>
      <c r="J22" s="140"/>
      <c r="K22" s="141" t="s">
        <v>122</v>
      </c>
    </row>
    <row r="23" spans="1:11" ht="9.75" customHeight="1" x14ac:dyDescent="0.15"/>
    <row r="24" spans="1:11" ht="21" customHeight="1" x14ac:dyDescent="0.15">
      <c r="C24" s="145" t="s">
        <v>146</v>
      </c>
    </row>
    <row r="25" spans="1:11" ht="21" customHeight="1" x14ac:dyDescent="0.15">
      <c r="A25" s="149" t="s">
        <v>171</v>
      </c>
    </row>
    <row r="26" spans="1:11" ht="21" customHeight="1" x14ac:dyDescent="0.15">
      <c r="B26" s="145" t="s">
        <v>147</v>
      </c>
      <c r="E26" s="145" t="s">
        <v>154</v>
      </c>
    </row>
    <row r="27" spans="1:11" ht="20.100000000000001" customHeight="1" x14ac:dyDescent="0.15">
      <c r="B27" s="7" t="s">
        <v>148</v>
      </c>
      <c r="E27" s="145" t="s">
        <v>155</v>
      </c>
    </row>
    <row r="28" spans="1:11" ht="20.100000000000001" customHeight="1" x14ac:dyDescent="0.15">
      <c r="B28" s="7" t="s">
        <v>165</v>
      </c>
      <c r="F28" s="7" t="s">
        <v>173</v>
      </c>
    </row>
    <row r="29" spans="1:11" ht="20.100000000000001" customHeight="1" x14ac:dyDescent="0.15">
      <c r="B29" s="7" t="s">
        <v>166</v>
      </c>
      <c r="F29" s="7" t="s">
        <v>174</v>
      </c>
    </row>
    <row r="30" spans="1:11" ht="20.100000000000001" customHeight="1" x14ac:dyDescent="0.15">
      <c r="B30" s="7" t="s">
        <v>167</v>
      </c>
      <c r="E30" s="145" t="s">
        <v>156</v>
      </c>
    </row>
    <row r="31" spans="1:11" ht="20.100000000000001" customHeight="1" x14ac:dyDescent="0.15">
      <c r="B31" s="7" t="s">
        <v>168</v>
      </c>
      <c r="F31" s="7" t="s">
        <v>175</v>
      </c>
    </row>
    <row r="32" spans="1:11" ht="20.100000000000001" customHeight="1" x14ac:dyDescent="0.15">
      <c r="B32" s="7" t="s">
        <v>149</v>
      </c>
      <c r="F32" s="7" t="s">
        <v>176</v>
      </c>
    </row>
    <row r="33" spans="2:8" ht="20.100000000000001" customHeight="1" x14ac:dyDescent="0.15">
      <c r="B33" s="7" t="s">
        <v>169</v>
      </c>
      <c r="F33" s="7" t="s">
        <v>177</v>
      </c>
    </row>
    <row r="34" spans="2:8" ht="20.100000000000001" customHeight="1" x14ac:dyDescent="0.15">
      <c r="B34" s="7" t="s">
        <v>170</v>
      </c>
      <c r="F34" s="7" t="s">
        <v>178</v>
      </c>
    </row>
    <row r="35" spans="2:8" ht="20.100000000000001" customHeight="1" x14ac:dyDescent="0.15">
      <c r="B35" s="7" t="s">
        <v>150</v>
      </c>
      <c r="E35" s="145" t="s">
        <v>157</v>
      </c>
    </row>
    <row r="36" spans="2:8" ht="20.100000000000001" customHeight="1" x14ac:dyDescent="0.15">
      <c r="B36" s="7" t="s">
        <v>151</v>
      </c>
      <c r="F36" s="7" t="s">
        <v>179</v>
      </c>
    </row>
    <row r="37" spans="2:8" ht="20.100000000000001" customHeight="1" x14ac:dyDescent="0.15">
      <c r="B37" s="7" t="s">
        <v>152</v>
      </c>
      <c r="F37" s="7" t="s">
        <v>180</v>
      </c>
    </row>
    <row r="38" spans="2:8" ht="20.100000000000001" customHeight="1" x14ac:dyDescent="0.15">
      <c r="B38" s="7" t="s">
        <v>172</v>
      </c>
      <c r="F38" s="7" t="s">
        <v>181</v>
      </c>
    </row>
    <row r="39" spans="2:8" ht="20.100000000000001" customHeight="1" x14ac:dyDescent="0.15">
      <c r="B39" s="7" t="s">
        <v>161</v>
      </c>
      <c r="F39" s="7" t="s">
        <v>182</v>
      </c>
    </row>
    <row r="40" spans="2:8" ht="20.100000000000001" customHeight="1" x14ac:dyDescent="0.15">
      <c r="F40" s="7" t="s">
        <v>183</v>
      </c>
    </row>
    <row r="41" spans="2:8" ht="20.100000000000001" customHeight="1" x14ac:dyDescent="0.15">
      <c r="B41" s="147" t="s">
        <v>153</v>
      </c>
      <c r="C41" s="146"/>
      <c r="D41" s="146"/>
      <c r="E41" s="146"/>
      <c r="F41" s="7" t="s">
        <v>184</v>
      </c>
      <c r="H41" s="7" t="s">
        <v>185</v>
      </c>
    </row>
    <row r="42" spans="2:8" ht="20.100000000000001" customHeight="1" x14ac:dyDescent="0.15">
      <c r="B42" s="148" t="s">
        <v>162</v>
      </c>
      <c r="F42" s="7" t="s">
        <v>158</v>
      </c>
    </row>
    <row r="43" spans="2:8" ht="20.100000000000001" customHeight="1" x14ac:dyDescent="0.15">
      <c r="B43" s="148" t="s">
        <v>163</v>
      </c>
      <c r="F43" s="7" t="s">
        <v>159</v>
      </c>
    </row>
    <row r="44" spans="2:8" ht="20.100000000000001" customHeight="1" x14ac:dyDescent="0.15">
      <c r="B44" s="148" t="s">
        <v>164</v>
      </c>
      <c r="F44" s="7" t="s">
        <v>160</v>
      </c>
    </row>
  </sheetData>
  <sheetProtection selectLockedCells="1"/>
  <mergeCells count="18">
    <mergeCell ref="A7:B7"/>
    <mergeCell ref="A6:B6"/>
    <mergeCell ref="A2:B2"/>
    <mergeCell ref="E9:E19"/>
    <mergeCell ref="I4:K6"/>
    <mergeCell ref="I7:I22"/>
    <mergeCell ref="C2:D2"/>
    <mergeCell ref="F7:H8"/>
    <mergeCell ref="I2:K3"/>
    <mergeCell ref="F4:F6"/>
    <mergeCell ref="A21:B21"/>
    <mergeCell ref="A22:B22"/>
    <mergeCell ref="A19:B19"/>
    <mergeCell ref="A4:B4"/>
    <mergeCell ref="A5:B5"/>
    <mergeCell ref="A8:A11"/>
    <mergeCell ref="A20:B20"/>
    <mergeCell ref="A12:A18"/>
  </mergeCells>
  <phoneticPr fontId="2"/>
  <pageMargins left="0.78740157480314965" right="0.78740157480314965" top="0.98425196850393704" bottom="0.98425196850393704" header="0.51181102362204722" footer="0.51181102362204722"/>
  <pageSetup paperSize="9" scale="102" orientation="landscape" blackAndWhite="1" r:id="rId1"/>
  <headerFooter alignWithMargins="0">
    <oddFooter>&amp;R「&amp;Aシート」</oddFooter>
  </headerFooter>
  <colBreaks count="1" manualBreakCount="1">
    <brk id="1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L36"/>
  <sheetViews>
    <sheetView view="pageBreakPreview" zoomScaleNormal="100" zoomScaleSheetLayoutView="100" workbookViewId="0">
      <selection activeCell="K10" sqref="K10:K16"/>
    </sheetView>
  </sheetViews>
  <sheetFormatPr defaultRowHeight="14.25" x14ac:dyDescent="0.15"/>
  <cols>
    <col min="1" max="1" width="1.25" style="366" customWidth="1"/>
    <col min="2" max="2" width="19.75" style="366" customWidth="1"/>
    <col min="3" max="4" width="14.5" style="366" customWidth="1"/>
    <col min="5" max="5" width="9.625" style="367" customWidth="1"/>
    <col min="6" max="6" width="9.625" style="366" customWidth="1"/>
    <col min="7" max="7" width="10.625" style="366" customWidth="1"/>
    <col min="8" max="8" width="1" style="366" customWidth="1"/>
    <col min="9" max="10" width="9" style="366"/>
    <col min="11" max="11" width="30" style="366" customWidth="1"/>
    <col min="12" max="16384" width="9" style="366"/>
  </cols>
  <sheetData>
    <row r="1" spans="2:12" x14ac:dyDescent="0.15">
      <c r="B1" s="365" t="s">
        <v>58</v>
      </c>
    </row>
    <row r="2" spans="2:12" x14ac:dyDescent="0.15">
      <c r="B2" s="368" t="str">
        <f>"令 和 "&amp;DBCS('基礎デ-タ'!C4)&amp;" 年 度　収　支　予　算　書"</f>
        <v>令 和 ２ 年 度　収　支　予　算　書</v>
      </c>
      <c r="C2" s="368"/>
      <c r="D2" s="368"/>
      <c r="E2" s="368"/>
      <c r="F2" s="368"/>
      <c r="G2" s="368"/>
    </row>
    <row r="3" spans="2:12" x14ac:dyDescent="0.15">
      <c r="B3" s="368"/>
      <c r="C3" s="368"/>
      <c r="D3" s="368"/>
      <c r="E3" s="368"/>
      <c r="F3" s="368"/>
      <c r="G3" s="368"/>
      <c r="K3" s="366" t="s">
        <v>127</v>
      </c>
    </row>
    <row r="4" spans="2:12" x14ac:dyDescent="0.15">
      <c r="K4" s="369" t="str">
        <f>'基礎デ-タ'!G5</f>
        <v>前 年 度 繰 越 金</v>
      </c>
    </row>
    <row r="5" spans="2:12" x14ac:dyDescent="0.15">
      <c r="B5" s="366" t="s">
        <v>38</v>
      </c>
      <c r="K5" s="369" t="str">
        <f>'基礎デ-タ'!G4</f>
        <v>中山間地域等直接支払事業交付金</v>
      </c>
    </row>
    <row r="6" spans="2:12" x14ac:dyDescent="0.15">
      <c r="G6" s="370" t="s">
        <v>39</v>
      </c>
      <c r="K6" s="369" t="str">
        <f>'基礎デ-タ'!G6</f>
        <v>その他(雑収入)</v>
      </c>
    </row>
    <row r="7" spans="2:12" ht="17.45" customHeight="1" x14ac:dyDescent="0.15">
      <c r="B7" s="371" t="s">
        <v>40</v>
      </c>
      <c r="C7" s="372" t="s">
        <v>59</v>
      </c>
      <c r="D7" s="372" t="s">
        <v>60</v>
      </c>
      <c r="E7" s="373" t="s">
        <v>41</v>
      </c>
      <c r="F7" s="374"/>
      <c r="G7" s="371" t="s">
        <v>42</v>
      </c>
      <c r="J7" s="375" t="s">
        <v>137</v>
      </c>
      <c r="K7" s="375"/>
      <c r="L7" s="375"/>
    </row>
    <row r="8" spans="2:12" ht="17.45" customHeight="1" x14ac:dyDescent="0.15">
      <c r="B8" s="376"/>
      <c r="C8" s="377"/>
      <c r="D8" s="377"/>
      <c r="E8" s="378" t="s">
        <v>43</v>
      </c>
      <c r="F8" s="379" t="s">
        <v>44</v>
      </c>
      <c r="G8" s="376"/>
      <c r="J8" s="375"/>
      <c r="K8" s="375"/>
      <c r="L8" s="375"/>
    </row>
    <row r="9" spans="2:12" ht="27.95" customHeight="1" x14ac:dyDescent="0.15">
      <c r="B9" s="380" t="s">
        <v>144</v>
      </c>
      <c r="C9" s="102">
        <f>'基礎デ-タ'!C22</f>
        <v>0</v>
      </c>
      <c r="D9" s="103"/>
      <c r="E9" s="381" t="str">
        <f>IF((C9-D9)&gt;0,C9-D9,"")</f>
        <v/>
      </c>
      <c r="F9" s="382" t="str">
        <f>IF((C9-D9)&lt;0,D9-C9,"")</f>
        <v/>
      </c>
      <c r="G9" s="383"/>
      <c r="K9" s="384" t="s">
        <v>128</v>
      </c>
    </row>
    <row r="10" spans="2:12" ht="27.95" customHeight="1" x14ac:dyDescent="0.15">
      <c r="B10" s="385" t="s">
        <v>75</v>
      </c>
      <c r="C10" s="104">
        <f>'基礎デ-タ'!C19</f>
        <v>0</v>
      </c>
      <c r="D10" s="105"/>
      <c r="E10" s="386" t="str">
        <f>IF((C10-D10)&gt;0,C10-D10,"")</f>
        <v/>
      </c>
      <c r="F10" s="387" t="str">
        <f>IF((C10-D10)&lt;0,D10-C10,"")</f>
        <v/>
      </c>
      <c r="G10" s="388"/>
      <c r="K10" s="230" t="str">
        <f>'基礎デ-タ'!G9</f>
        <v>水路農道等の維持管理</v>
      </c>
    </row>
    <row r="11" spans="2:12" ht="27.95" customHeight="1" x14ac:dyDescent="0.15">
      <c r="B11" s="385" t="s">
        <v>79</v>
      </c>
      <c r="C11" s="106"/>
      <c r="D11" s="106"/>
      <c r="E11" s="389" t="str">
        <f>IF((C11-D11)&gt;0,C11-D11,"")</f>
        <v/>
      </c>
      <c r="F11" s="390" t="str">
        <f>IF((C11-D11)&lt;0,D11-C11,"")</f>
        <v/>
      </c>
      <c r="G11" s="391" t="str">
        <f>IF(C11&gt;=1,"預金利息","")</f>
        <v/>
      </c>
      <c r="I11" s="392"/>
      <c r="K11" s="230" t="str">
        <f>'基礎デ-タ'!G10</f>
        <v>多面的機能の増進活動</v>
      </c>
    </row>
    <row r="12" spans="2:12" ht="27" customHeight="1" x14ac:dyDescent="0.15">
      <c r="B12" s="379" t="s">
        <v>46</v>
      </c>
      <c r="C12" s="393">
        <f>SUM(C9:C11)</f>
        <v>0</v>
      </c>
      <c r="D12" s="393">
        <f>SUM(D9:D11)</f>
        <v>0</v>
      </c>
      <c r="E12" s="394">
        <f>SUM(E9:E11)</f>
        <v>0</v>
      </c>
      <c r="F12" s="394">
        <f>SUM(F9:F11)</f>
        <v>0</v>
      </c>
      <c r="G12" s="395"/>
      <c r="K12" s="230" t="str">
        <f>'基礎デ-タ'!G11</f>
        <v>鳥 獣 害 対 策 費</v>
      </c>
    </row>
    <row r="13" spans="2:12" ht="17.25" x14ac:dyDescent="0.15">
      <c r="C13" s="396"/>
      <c r="D13" s="396"/>
      <c r="E13" s="397"/>
      <c r="F13" s="396"/>
      <c r="G13" s="398"/>
      <c r="K13" s="230" t="str">
        <f>'基礎デ-タ'!G12</f>
        <v>生産性・収益向上取組</v>
      </c>
    </row>
    <row r="14" spans="2:12" ht="17.25" x14ac:dyDescent="0.15">
      <c r="B14" s="366" t="s">
        <v>47</v>
      </c>
      <c r="C14" s="396"/>
      <c r="D14" s="396"/>
      <c r="E14" s="397"/>
      <c r="F14" s="396"/>
      <c r="G14" s="398"/>
      <c r="K14" s="230" t="str">
        <f>'基礎デ-タ'!G13</f>
        <v>役　員　活　動　費</v>
      </c>
    </row>
    <row r="15" spans="2:12" x14ac:dyDescent="0.15">
      <c r="C15" s="399"/>
      <c r="D15" s="399"/>
      <c r="E15" s="400"/>
      <c r="F15" s="399"/>
      <c r="G15" s="370" t="s">
        <v>39</v>
      </c>
      <c r="K15" s="230" t="str">
        <f>'基礎デ-タ'!G14</f>
        <v>その他(事務・会議等）</v>
      </c>
    </row>
    <row r="16" spans="2:12" ht="17.45" customHeight="1" x14ac:dyDescent="0.15">
      <c r="B16" s="401" t="s">
        <v>40</v>
      </c>
      <c r="C16" s="402" t="s">
        <v>59</v>
      </c>
      <c r="D16" s="402" t="s">
        <v>60</v>
      </c>
      <c r="E16" s="401" t="s">
        <v>41</v>
      </c>
      <c r="F16" s="401"/>
      <c r="G16" s="401" t="s">
        <v>42</v>
      </c>
      <c r="K16" s="230" t="str">
        <f>'基礎デ-タ'!G15</f>
        <v>農家個人配分</v>
      </c>
    </row>
    <row r="17" spans="2:11" ht="17.45" customHeight="1" x14ac:dyDescent="0.15">
      <c r="B17" s="401"/>
      <c r="C17" s="403"/>
      <c r="D17" s="403"/>
      <c r="E17" s="378" t="s">
        <v>43</v>
      </c>
      <c r="F17" s="379" t="s">
        <v>44</v>
      </c>
      <c r="G17" s="401"/>
      <c r="K17" s="230"/>
    </row>
    <row r="18" spans="2:11" ht="21.95" customHeight="1" x14ac:dyDescent="0.15">
      <c r="B18" s="404" t="s">
        <v>48</v>
      </c>
      <c r="C18" s="107"/>
      <c r="D18" s="107"/>
      <c r="E18" s="405" t="str">
        <f t="shared" ref="E18:E28" si="0">IF((C18-D18)&gt;0,C18-D18,"")</f>
        <v/>
      </c>
      <c r="F18" s="405" t="str">
        <f t="shared" ref="F18" si="1">IF((C18-D18)&lt;0,D18-C18,"")</f>
        <v/>
      </c>
      <c r="G18" s="406"/>
      <c r="K18" s="230"/>
    </row>
    <row r="19" spans="2:11" ht="27.95" customHeight="1" x14ac:dyDescent="0.15">
      <c r="B19" s="407" t="s">
        <v>77</v>
      </c>
      <c r="C19" s="105"/>
      <c r="D19" s="105"/>
      <c r="E19" s="408" t="str">
        <f t="shared" si="0"/>
        <v/>
      </c>
      <c r="F19" s="408" t="str">
        <f>IF(C19=0,"",IF((C19-D19)&lt;0,D19-C19,""))</f>
        <v/>
      </c>
      <c r="G19" s="388"/>
      <c r="K19" s="230"/>
    </row>
    <row r="20" spans="2:11" ht="27.95" customHeight="1" x14ac:dyDescent="0.15">
      <c r="B20" s="407" t="s">
        <v>125</v>
      </c>
      <c r="C20" s="108"/>
      <c r="D20" s="108"/>
      <c r="E20" s="408" t="str">
        <f t="shared" si="0"/>
        <v/>
      </c>
      <c r="F20" s="408" t="str">
        <f t="shared" ref="F20:F28" si="2">IF(C20=0,"",IF((C20-D20)&lt;0,D20-C20,""))</f>
        <v/>
      </c>
      <c r="G20" s="388"/>
      <c r="K20" s="230"/>
    </row>
    <row r="21" spans="2:11" ht="27.95" customHeight="1" x14ac:dyDescent="0.15">
      <c r="B21" s="407" t="s">
        <v>80</v>
      </c>
      <c r="C21" s="108"/>
      <c r="D21" s="108"/>
      <c r="E21" s="408" t="str">
        <f t="shared" si="0"/>
        <v/>
      </c>
      <c r="F21" s="408" t="str">
        <f t="shared" si="2"/>
        <v/>
      </c>
      <c r="G21" s="388"/>
      <c r="K21" s="230"/>
    </row>
    <row r="22" spans="2:11" ht="27.95" customHeight="1" x14ac:dyDescent="0.15">
      <c r="B22" s="407" t="s">
        <v>93</v>
      </c>
      <c r="C22" s="108"/>
      <c r="D22" s="108"/>
      <c r="E22" s="408" t="str">
        <f t="shared" si="0"/>
        <v/>
      </c>
      <c r="F22" s="408" t="str">
        <f t="shared" si="2"/>
        <v/>
      </c>
      <c r="G22" s="388"/>
      <c r="K22" s="230"/>
    </row>
    <row r="23" spans="2:11" ht="27.95" customHeight="1" x14ac:dyDescent="0.15">
      <c r="B23" s="407"/>
      <c r="C23" s="105"/>
      <c r="D23" s="105"/>
      <c r="E23" s="408" t="str">
        <f t="shared" si="0"/>
        <v/>
      </c>
      <c r="F23" s="408" t="str">
        <f t="shared" si="2"/>
        <v/>
      </c>
      <c r="G23" s="409"/>
      <c r="K23" s="230"/>
    </row>
    <row r="24" spans="2:11" ht="27.95" customHeight="1" x14ac:dyDescent="0.15">
      <c r="B24" s="407"/>
      <c r="C24" s="105"/>
      <c r="D24" s="105"/>
      <c r="E24" s="408" t="str">
        <f t="shared" si="0"/>
        <v/>
      </c>
      <c r="F24" s="408" t="str">
        <f t="shared" si="2"/>
        <v/>
      </c>
      <c r="G24" s="388"/>
    </row>
    <row r="25" spans="2:11" ht="27.95" customHeight="1" x14ac:dyDescent="0.15">
      <c r="B25" s="407"/>
      <c r="C25" s="105"/>
      <c r="D25" s="105"/>
      <c r="E25" s="408"/>
      <c r="F25" s="408" t="str">
        <f t="shared" si="2"/>
        <v/>
      </c>
      <c r="G25" s="388"/>
      <c r="J25" s="366" t="s">
        <v>85</v>
      </c>
    </row>
    <row r="26" spans="2:11" ht="27.95" customHeight="1" x14ac:dyDescent="0.15">
      <c r="B26" s="407"/>
      <c r="C26" s="105"/>
      <c r="D26" s="105"/>
      <c r="E26" s="408" t="str">
        <f t="shared" si="0"/>
        <v/>
      </c>
      <c r="F26" s="408" t="str">
        <f t="shared" si="2"/>
        <v/>
      </c>
      <c r="G26" s="388"/>
    </row>
    <row r="27" spans="2:11" ht="27.95" customHeight="1" x14ac:dyDescent="0.15">
      <c r="B27" s="407" t="s">
        <v>78</v>
      </c>
      <c r="C27" s="105"/>
      <c r="D27" s="105"/>
      <c r="E27" s="408" t="str">
        <f t="shared" si="0"/>
        <v/>
      </c>
      <c r="F27" s="408" t="str">
        <f t="shared" si="2"/>
        <v/>
      </c>
      <c r="G27" s="388"/>
    </row>
    <row r="28" spans="2:11" ht="27.95" customHeight="1" x14ac:dyDescent="0.15">
      <c r="B28" s="410" t="s">
        <v>36</v>
      </c>
      <c r="C28" s="105"/>
      <c r="D28" s="106"/>
      <c r="E28" s="390" t="str">
        <f t="shared" si="0"/>
        <v/>
      </c>
      <c r="F28" s="408" t="str">
        <f t="shared" si="2"/>
        <v/>
      </c>
      <c r="G28" s="411"/>
    </row>
    <row r="29" spans="2:11" ht="21.95" customHeight="1" x14ac:dyDescent="0.15">
      <c r="B29" s="379" t="s">
        <v>49</v>
      </c>
      <c r="C29" s="393">
        <f>SUM(C18:C28)</f>
        <v>0</v>
      </c>
      <c r="D29" s="393">
        <f>SUM(D18:D28)</f>
        <v>0</v>
      </c>
      <c r="E29" s="390">
        <f>SUM(E18:E28)</f>
        <v>0</v>
      </c>
      <c r="F29" s="412">
        <f>SUM(F18:F28)</f>
        <v>0</v>
      </c>
      <c r="G29" s="393">
        <f>SUM(G18:G28)</f>
        <v>0</v>
      </c>
    </row>
    <row r="30" spans="2:11" ht="30" customHeight="1" x14ac:dyDescent="0.15">
      <c r="B30" s="413" t="s">
        <v>76</v>
      </c>
      <c r="C30" s="104">
        <f>'基礎デ-タ'!C21</f>
        <v>0</v>
      </c>
      <c r="D30" s="105"/>
      <c r="E30" s="390">
        <f>IF((C30-D30)&gt;0,C30-D30,0)</f>
        <v>0</v>
      </c>
      <c r="F30" s="414">
        <f>IF((C30-D30)&lt;0,D30-C30,0)</f>
        <v>0</v>
      </c>
      <c r="G30" s="395"/>
    </row>
    <row r="31" spans="2:11" ht="21.95" customHeight="1" x14ac:dyDescent="0.15">
      <c r="B31" s="379" t="s">
        <v>49</v>
      </c>
      <c r="C31" s="393">
        <f>C30</f>
        <v>0</v>
      </c>
      <c r="D31" s="393">
        <f>D30</f>
        <v>0</v>
      </c>
      <c r="E31" s="412">
        <f>E30</f>
        <v>0</v>
      </c>
      <c r="F31" s="414">
        <f>F30</f>
        <v>0</v>
      </c>
      <c r="G31" s="395"/>
    </row>
    <row r="32" spans="2:11" ht="21.95" customHeight="1" x14ac:dyDescent="0.15">
      <c r="B32" s="379" t="s">
        <v>46</v>
      </c>
      <c r="C32" s="393">
        <f>IF(C19="",0,C29+C31)</f>
        <v>0</v>
      </c>
      <c r="D32" s="393">
        <f>D29+D31</f>
        <v>0</v>
      </c>
      <c r="E32" s="414">
        <f>IF(E29="","",E29+E31)</f>
        <v>0</v>
      </c>
      <c r="F32" s="414">
        <f>IF(F29="","",F29+F31)</f>
        <v>0</v>
      </c>
      <c r="G32" s="395"/>
    </row>
    <row r="33" spans="2:11" ht="24" customHeight="1" x14ac:dyDescent="0.15">
      <c r="B33" s="415" t="s">
        <v>35</v>
      </c>
      <c r="K33" s="416"/>
    </row>
    <row r="34" spans="2:11" ht="8.25" customHeight="1" x14ac:dyDescent="0.15">
      <c r="B34" s="415"/>
    </row>
    <row r="35" spans="2:11" ht="29.25" customHeight="1" x14ac:dyDescent="0.15">
      <c r="C35" s="417">
        <f>IF(C12=C32,0,"Err")</f>
        <v>0</v>
      </c>
      <c r="D35" s="417">
        <f>IF(D12=D32,0,"Err")</f>
        <v>0</v>
      </c>
      <c r="E35" s="418"/>
      <c r="F35" s="417"/>
    </row>
    <row r="36" spans="2:11" ht="26.25" customHeight="1" x14ac:dyDescent="0.15">
      <c r="B36" s="419" t="s">
        <v>105</v>
      </c>
      <c r="C36" s="420" t="str">
        <f>IF(C32="",C12-C31,IF(C12=C32,"ＯＫ",(C12-C32)))</f>
        <v>ＯＫ</v>
      </c>
      <c r="D36" s="420" t="str">
        <f>IF(D12=D32,"ＯＫ",(D12-D32))</f>
        <v>ＯＫ</v>
      </c>
    </row>
  </sheetData>
  <sheetProtection algorithmName="SHA-512" hashValue="hP8F/UFpjz49lN0SZc33tK6+jhsEslrynuqtI4jZcAsMpLBMxWPZLF2Ku3cGk6wJWnA3AOrgtz5XNRE+BEoGEw==" saltValue="pENTRIG470nZEuIVZ64pOA==" spinCount="100000" sheet="1" objects="1" scenarios="1"/>
  <mergeCells count="12">
    <mergeCell ref="J7:L8"/>
    <mergeCell ref="B2:G3"/>
    <mergeCell ref="G7:G8"/>
    <mergeCell ref="G16:G17"/>
    <mergeCell ref="B7:B8"/>
    <mergeCell ref="C7:C8"/>
    <mergeCell ref="B16:B17"/>
    <mergeCell ref="C16:C17"/>
    <mergeCell ref="D16:D17"/>
    <mergeCell ref="E16:F16"/>
    <mergeCell ref="D7:D8"/>
    <mergeCell ref="E7:F7"/>
  </mergeCells>
  <phoneticPr fontId="9"/>
  <conditionalFormatting sqref="C35:F35">
    <cfRule type="cellIs" dxfId="2" priority="1" stopIfTrue="1" operator="equal">
      <formula>"Err"</formula>
    </cfRule>
  </conditionalFormatting>
  <dataValidations count="3">
    <dataValidation type="list" allowBlank="1" showInputMessage="1" showErrorMessage="1" sqref="B30">
      <formula1>$K$9:$K$23</formula1>
    </dataValidation>
    <dataValidation type="list" allowBlank="1" showInputMessage="1" showErrorMessage="1" sqref="B9:B11">
      <formula1>$K$4:$K$6</formula1>
    </dataValidation>
    <dataValidation type="list" allowBlank="1" showInputMessage="1" showErrorMessage="1" sqref="B19:B28">
      <formula1>$K$9:$K$23</formula1>
    </dataValidation>
  </dataValidations>
  <printOptions horizontalCentered="1"/>
  <pageMargins left="0.19685039370078741" right="0.19685039370078741" top="0.78740157480314965" bottom="0.59055118110236227" header="0.51181102362204722" footer="0.51181102362204722"/>
  <pageSetup paperSize="9" fitToHeight="0" orientation="portrait" blackAndWhite="1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X45"/>
  <sheetViews>
    <sheetView showZeros="0" view="pageBreakPreview" topLeftCell="A32" zoomScaleNormal="50" workbookViewId="0">
      <selection activeCell="F38" sqref="F38:H38"/>
    </sheetView>
  </sheetViews>
  <sheetFormatPr defaultRowHeight="14.25" x14ac:dyDescent="0.15"/>
  <cols>
    <col min="1" max="1" width="3.125" style="232" customWidth="1"/>
    <col min="2" max="2" width="14.375" style="232" customWidth="1"/>
    <col min="3" max="3" width="6" style="232" customWidth="1"/>
    <col min="4" max="4" width="13.25" style="232" customWidth="1"/>
    <col min="5" max="5" width="4.75" style="232" customWidth="1"/>
    <col min="6" max="6" width="2.5" style="232" customWidth="1"/>
    <col min="7" max="7" width="6.75" style="232" customWidth="1"/>
    <col min="8" max="8" width="5" style="232" customWidth="1"/>
    <col min="9" max="9" width="2" style="232" customWidth="1"/>
    <col min="10" max="10" width="6.375" style="232" customWidth="1"/>
    <col min="11" max="11" width="5" style="232" customWidth="1"/>
    <col min="12" max="12" width="9.875" style="232" customWidth="1"/>
    <col min="13" max="13" width="4.75" style="232" customWidth="1"/>
    <col min="14" max="14" width="7.75" style="232" customWidth="1"/>
    <col min="15" max="15" width="6.75" style="232" customWidth="1"/>
    <col min="16" max="16" width="5.75" style="232" customWidth="1"/>
    <col min="17" max="17" width="7" style="232" customWidth="1"/>
    <col min="18" max="18" width="5" style="232" customWidth="1"/>
    <col min="19" max="19" width="12.375" style="232" customWidth="1"/>
    <col min="20" max="20" width="3" style="232" customWidth="1"/>
    <col min="21" max="22" width="5.75" style="232" customWidth="1"/>
    <col min="23" max="24" width="8.75" style="232" customWidth="1"/>
    <col min="25" max="16384" width="9" style="232"/>
  </cols>
  <sheetData>
    <row r="1" spans="1:4" x14ac:dyDescent="0.15">
      <c r="A1" s="231" t="s">
        <v>83</v>
      </c>
    </row>
    <row r="2" spans="1:4" hidden="1" x14ac:dyDescent="0.15">
      <c r="A2" s="233"/>
      <c r="D2" s="234" t="str">
        <f>金銭出納帳!M6</f>
        <v>前 年 度 繰 越 金</v>
      </c>
    </row>
    <row r="3" spans="1:4" hidden="1" x14ac:dyDescent="0.15">
      <c r="A3" s="233"/>
      <c r="D3" s="234" t="str">
        <f>金銭出納帳!M7</f>
        <v>中山間地域等直接支払事業交付金</v>
      </c>
    </row>
    <row r="4" spans="1:4" hidden="1" x14ac:dyDescent="0.15">
      <c r="A4" s="233"/>
      <c r="D4" s="234" t="str">
        <f>金銭出納帳!M8</f>
        <v>その他(雑収入)</v>
      </c>
    </row>
    <row r="5" spans="1:4" hidden="1" x14ac:dyDescent="0.15">
      <c r="A5" s="233"/>
      <c r="D5" s="234" t="str">
        <f>金銭出納帳!M9</f>
        <v>水路農道等の維持管理</v>
      </c>
    </row>
    <row r="6" spans="1:4" hidden="1" x14ac:dyDescent="0.15">
      <c r="A6" s="233"/>
      <c r="D6" s="234" t="str">
        <f>金銭出納帳!M10</f>
        <v>多面的機能の増進活動</v>
      </c>
    </row>
    <row r="7" spans="1:4" hidden="1" x14ac:dyDescent="0.15">
      <c r="A7" s="233"/>
      <c r="D7" s="234" t="str">
        <f>金銭出納帳!M11</f>
        <v>鳥 獣 害 対 策 費</v>
      </c>
    </row>
    <row r="8" spans="1:4" hidden="1" x14ac:dyDescent="0.15">
      <c r="A8" s="233"/>
      <c r="D8" s="234" t="str">
        <f>金銭出納帳!M12</f>
        <v>生産性・収益向上取組</v>
      </c>
    </row>
    <row r="9" spans="1:4" hidden="1" x14ac:dyDescent="0.15">
      <c r="A9" s="233"/>
      <c r="D9" s="234" t="str">
        <f>金銭出納帳!M13</f>
        <v>役　員　活　動　費</v>
      </c>
    </row>
    <row r="10" spans="1:4" hidden="1" x14ac:dyDescent="0.15">
      <c r="A10" s="233"/>
      <c r="D10" s="234" t="str">
        <f>金銭出納帳!M14</f>
        <v>その他(事務・会議等）</v>
      </c>
    </row>
    <row r="11" spans="1:4" hidden="1" x14ac:dyDescent="0.15">
      <c r="A11" s="233"/>
      <c r="D11" s="234" t="str">
        <f>金銭出納帳!M15</f>
        <v>農家個人配分</v>
      </c>
    </row>
    <row r="12" spans="1:4" hidden="1" x14ac:dyDescent="0.15">
      <c r="A12" s="233"/>
      <c r="D12" s="234">
        <f>金銭出納帳!M16</f>
        <v>0</v>
      </c>
    </row>
    <row r="13" spans="1:4" hidden="1" x14ac:dyDescent="0.15">
      <c r="A13" s="233"/>
      <c r="D13" s="234">
        <f>金銭出納帳!M17</f>
        <v>0</v>
      </c>
    </row>
    <row r="14" spans="1:4" hidden="1" x14ac:dyDescent="0.15">
      <c r="A14" s="233"/>
      <c r="D14" s="234">
        <f>金銭出納帳!M22</f>
        <v>0</v>
      </c>
    </row>
    <row r="15" spans="1:4" hidden="1" x14ac:dyDescent="0.15">
      <c r="A15" s="233"/>
      <c r="D15" s="234" t="e">
        <f>金銭出納帳!#REF!</f>
        <v>#REF!</v>
      </c>
    </row>
    <row r="16" spans="1:4" hidden="1" x14ac:dyDescent="0.15">
      <c r="A16" s="233"/>
      <c r="D16" s="234" t="e">
        <f>金銭出納帳!#REF!</f>
        <v>#REF!</v>
      </c>
    </row>
    <row r="17" spans="1:24" hidden="1" x14ac:dyDescent="0.15">
      <c r="A17" s="233"/>
      <c r="D17" s="234" t="e">
        <f>金銭出納帳!#REF!</f>
        <v>#REF!</v>
      </c>
    </row>
    <row r="18" spans="1:24" hidden="1" x14ac:dyDescent="0.15">
      <c r="A18" s="233"/>
    </row>
    <row r="19" spans="1:24" hidden="1" x14ac:dyDescent="0.15">
      <c r="A19" s="233"/>
    </row>
    <row r="20" spans="1:24" x14ac:dyDescent="0.15">
      <c r="A20" s="233"/>
    </row>
    <row r="21" spans="1:24" x14ac:dyDescent="0.15">
      <c r="E21" s="235" t="str">
        <f>"令 和 "&amp;DBCS('基礎デ-タ'!C4)&amp;" 年 度　事　業　計　画　書"</f>
        <v>令 和 ２ 年 度　事　業　計　画　書</v>
      </c>
      <c r="F21" s="235"/>
      <c r="G21" s="235"/>
      <c r="H21" s="235"/>
      <c r="I21" s="235"/>
      <c r="J21" s="235"/>
      <c r="K21" s="235"/>
      <c r="L21" s="235"/>
      <c r="M21" s="235"/>
      <c r="N21" s="235"/>
    </row>
    <row r="22" spans="1:24" x14ac:dyDescent="0.15">
      <c r="E22" s="236"/>
      <c r="F22" s="236"/>
      <c r="G22" s="236"/>
      <c r="H22" s="236"/>
      <c r="I22" s="236"/>
      <c r="J22" s="236"/>
      <c r="K22" s="236"/>
      <c r="L22" s="236"/>
      <c r="M22" s="236"/>
      <c r="N22" s="236"/>
    </row>
    <row r="23" spans="1:24" ht="27" customHeight="1" x14ac:dyDescent="0.15">
      <c r="B23" s="237" t="s">
        <v>102</v>
      </c>
      <c r="C23" s="238"/>
      <c r="D23" s="239" t="str">
        <f>'基礎デ-タ'!C5&amp;" 集落"</f>
        <v>0 集落</v>
      </c>
      <c r="E23" s="240"/>
      <c r="F23" s="241"/>
      <c r="G23" s="237" t="s">
        <v>103</v>
      </c>
      <c r="H23" s="242"/>
      <c r="I23" s="238"/>
      <c r="J23" s="243" t="str">
        <f>" 有田郡有田川町大字 "&amp;'基礎デ-タ'!C6</f>
        <v xml:space="preserve"> 有田郡有田川町大字 </v>
      </c>
      <c r="K23" s="244"/>
      <c r="L23" s="244"/>
      <c r="M23" s="244"/>
      <c r="N23" s="245"/>
      <c r="O23" s="237" t="s">
        <v>19</v>
      </c>
      <c r="P23" s="238"/>
      <c r="Q23" s="237">
        <f>'基礎デ-タ'!C7</f>
        <v>0</v>
      </c>
      <c r="R23" s="242"/>
      <c r="S23" s="238"/>
    </row>
    <row r="24" spans="1:24" ht="20.100000000000001" customHeight="1" x14ac:dyDescent="0.15">
      <c r="B24" s="246" t="s">
        <v>95</v>
      </c>
      <c r="C24" s="247"/>
      <c r="D24" s="248" t="s">
        <v>53</v>
      </c>
      <c r="E24" s="249" t="s">
        <v>54</v>
      </c>
      <c r="F24" s="250"/>
      <c r="G24" s="251"/>
      <c r="H24" s="252" t="s">
        <v>55</v>
      </c>
      <c r="I24" s="253"/>
      <c r="J24" s="254"/>
      <c r="K24" s="246" t="s">
        <v>20</v>
      </c>
      <c r="L24" s="247"/>
      <c r="M24" s="237" t="s">
        <v>21</v>
      </c>
      <c r="N24" s="238"/>
      <c r="O24" s="237" t="s">
        <v>22</v>
      </c>
      <c r="P24" s="238"/>
      <c r="Q24" s="237" t="s">
        <v>23</v>
      </c>
      <c r="R24" s="238"/>
      <c r="S24" s="255" t="s">
        <v>24</v>
      </c>
    </row>
    <row r="25" spans="1:24" ht="27" customHeight="1" x14ac:dyDescent="0.15">
      <c r="B25" s="256" t="s">
        <v>25</v>
      </c>
      <c r="C25" s="257"/>
      <c r="D25" s="258" t="str">
        <f>IF('基礎デ-タ'!C8=0,"       －",'基礎デ-タ'!C8)</f>
        <v xml:space="preserve">       －</v>
      </c>
      <c r="E25" s="259" t="str">
        <f>IF('基礎デ-タ'!C9="","       －",'基礎デ-タ'!C9+'基礎デ-タ'!C10)</f>
        <v xml:space="preserve">       －</v>
      </c>
      <c r="F25" s="260" t="str">
        <f>IF('基礎デ-タ'!G9="","",'基礎デ-タ'!G9)</f>
        <v>水路農道等の維持管理</v>
      </c>
      <c r="G25" s="261" t="e">
        <f>IF('基礎デ-タ'!#REF!="","",'基礎デ-タ'!#REF!)</f>
        <v>#REF!</v>
      </c>
      <c r="H25" s="259">
        <f>IF('基礎デ-タ'!C11="","",'基礎デ-タ'!C11)</f>
        <v>0</v>
      </c>
      <c r="I25" s="260" t="str">
        <f>IF('基礎デ-タ'!M8="","",'基礎デ-タ'!M8)</f>
        <v/>
      </c>
      <c r="J25" s="261" t="str">
        <f>IF('基礎デ-タ'!N8="","",'基礎デ-タ'!N8)</f>
        <v/>
      </c>
      <c r="K25" s="262" t="s">
        <v>26</v>
      </c>
      <c r="L25" s="262"/>
      <c r="M25" s="263" t="str">
        <f>DBCS('基礎デ-タ'!C12)</f>
        <v/>
      </c>
      <c r="N25" s="264"/>
      <c r="O25" s="265" t="str">
        <f>DBCS('基礎デ-タ'!C13)</f>
        <v>０</v>
      </c>
      <c r="P25" s="265"/>
      <c r="Q25" s="263" t="str">
        <f>DBCS('基礎デ-タ'!C14)</f>
        <v>０</v>
      </c>
      <c r="R25" s="264"/>
      <c r="S25" s="266" t="str">
        <f>IF(SUM('基礎デ-タ'!C15:C18)=0,DBCS(0),DBCS(SUM('基礎デ-タ'!C15:C18)))</f>
        <v>０</v>
      </c>
    </row>
    <row r="26" spans="1:24" ht="20.100000000000001" customHeight="1" x14ac:dyDescent="0.15">
      <c r="B26" s="267" t="s">
        <v>96</v>
      </c>
      <c r="C26" s="268" t="s">
        <v>97</v>
      </c>
      <c r="D26" s="268"/>
      <c r="E26" s="268"/>
      <c r="F26" s="269" t="s">
        <v>98</v>
      </c>
      <c r="G26" s="270"/>
      <c r="H26" s="271"/>
      <c r="I26" s="269" t="s">
        <v>99</v>
      </c>
      <c r="J26" s="270"/>
      <c r="K26" s="271"/>
      <c r="L26" s="268" t="s">
        <v>100</v>
      </c>
      <c r="M26" s="268"/>
      <c r="N26" s="268"/>
      <c r="O26" s="268"/>
      <c r="P26" s="272" t="s">
        <v>56</v>
      </c>
      <c r="Q26" s="268"/>
      <c r="R26" s="268" t="s">
        <v>28</v>
      </c>
      <c r="S26" s="268"/>
    </row>
    <row r="27" spans="1:24" ht="20.100000000000001" customHeight="1" x14ac:dyDescent="0.15">
      <c r="B27" s="268"/>
      <c r="C27" s="268"/>
      <c r="D27" s="268"/>
      <c r="E27" s="268"/>
      <c r="F27" s="273"/>
      <c r="G27" s="274"/>
      <c r="H27" s="275"/>
      <c r="I27" s="276" t="s">
        <v>29</v>
      </c>
      <c r="J27" s="277"/>
      <c r="K27" s="278"/>
      <c r="L27" s="268" t="s">
        <v>30</v>
      </c>
      <c r="M27" s="268"/>
      <c r="N27" s="268" t="s">
        <v>24</v>
      </c>
      <c r="O27" s="268"/>
      <c r="P27" s="268"/>
      <c r="Q27" s="268"/>
      <c r="R27" s="268"/>
      <c r="S27" s="268"/>
      <c r="U27" s="279" t="s">
        <v>141</v>
      </c>
    </row>
    <row r="28" spans="1:24" ht="27.95" customHeight="1" x14ac:dyDescent="0.15">
      <c r="B28" s="280" t="s">
        <v>31</v>
      </c>
      <c r="C28" s="281" t="str">
        <f>収支予算書!B19</f>
        <v>水路農道等の維持管理</v>
      </c>
      <c r="D28" s="282"/>
      <c r="E28" s="283"/>
      <c r="F28" s="186" t="s">
        <v>62</v>
      </c>
      <c r="G28" s="179"/>
      <c r="H28" s="180"/>
      <c r="I28" s="284">
        <f>収支予算書!C19</f>
        <v>0</v>
      </c>
      <c r="J28" s="285"/>
      <c r="K28" s="286"/>
      <c r="L28" s="181">
        <f>I28</f>
        <v>0</v>
      </c>
      <c r="M28" s="181"/>
      <c r="N28" s="181"/>
      <c r="O28" s="181"/>
      <c r="P28" s="187"/>
      <c r="Q28" s="188"/>
      <c r="R28" s="189"/>
      <c r="S28" s="190"/>
      <c r="U28" s="287" t="s">
        <v>138</v>
      </c>
      <c r="V28" s="288"/>
      <c r="W28" s="289" t="s">
        <v>140</v>
      </c>
      <c r="X28" s="290"/>
    </row>
    <row r="29" spans="1:24" ht="27.95" customHeight="1" x14ac:dyDescent="0.15">
      <c r="B29" s="291"/>
      <c r="C29" s="281" t="str">
        <f>収支予算書!B20</f>
        <v>多面的機能の増進活動</v>
      </c>
      <c r="D29" s="282"/>
      <c r="E29" s="283"/>
      <c r="F29" s="186" t="s">
        <v>62</v>
      </c>
      <c r="G29" s="179"/>
      <c r="H29" s="180"/>
      <c r="I29" s="284">
        <f>収支予算書!C20</f>
        <v>0</v>
      </c>
      <c r="J29" s="285"/>
      <c r="K29" s="286"/>
      <c r="L29" s="181">
        <f>I29</f>
        <v>0</v>
      </c>
      <c r="M29" s="181"/>
      <c r="N29" s="181"/>
      <c r="O29" s="181"/>
      <c r="P29" s="195"/>
      <c r="Q29" s="196"/>
      <c r="R29" s="189"/>
      <c r="S29" s="190"/>
      <c r="U29" s="292" t="s">
        <v>139</v>
      </c>
      <c r="V29" s="293"/>
      <c r="W29" s="289" t="s">
        <v>94</v>
      </c>
      <c r="X29" s="290"/>
    </row>
    <row r="30" spans="1:24" ht="27.95" customHeight="1" x14ac:dyDescent="0.15">
      <c r="B30" s="291"/>
      <c r="C30" s="281" t="str">
        <f>収支予算書!B21</f>
        <v>役　員　活　動　費</v>
      </c>
      <c r="D30" s="282"/>
      <c r="E30" s="283"/>
      <c r="F30" s="200"/>
      <c r="G30" s="179"/>
      <c r="H30" s="180"/>
      <c r="I30" s="284">
        <f>収支予算書!C21</f>
        <v>0</v>
      </c>
      <c r="J30" s="285"/>
      <c r="K30" s="286"/>
      <c r="L30" s="181">
        <f>I30</f>
        <v>0</v>
      </c>
      <c r="M30" s="181"/>
      <c r="N30" s="181"/>
      <c r="O30" s="181"/>
      <c r="P30" s="197"/>
      <c r="Q30" s="185"/>
      <c r="R30" s="198"/>
      <c r="S30" s="199"/>
      <c r="U30" s="294"/>
      <c r="V30" s="295"/>
      <c r="W30" s="296" t="s">
        <v>104</v>
      </c>
      <c r="X30" s="297"/>
    </row>
    <row r="31" spans="1:24" ht="27.95" customHeight="1" x14ac:dyDescent="0.15">
      <c r="B31" s="291"/>
      <c r="C31" s="281" t="str">
        <f>収支予算書!B22</f>
        <v>鳥 獣 害 対 策 費</v>
      </c>
      <c r="D31" s="282"/>
      <c r="E31" s="283"/>
      <c r="F31" s="200"/>
      <c r="G31" s="179"/>
      <c r="H31" s="180"/>
      <c r="I31" s="284">
        <f>収支予算書!C22</f>
        <v>0</v>
      </c>
      <c r="J31" s="285"/>
      <c r="K31" s="286"/>
      <c r="L31" s="181">
        <f t="shared" ref="L31:L36" si="0">I31</f>
        <v>0</v>
      </c>
      <c r="M31" s="181"/>
      <c r="N31" s="181"/>
      <c r="O31" s="181"/>
      <c r="P31" s="185"/>
      <c r="Q31" s="185"/>
      <c r="R31" s="191"/>
      <c r="S31" s="192"/>
      <c r="U31" s="295"/>
      <c r="V31" s="295"/>
      <c r="W31" s="298" t="str">
        <f t="shared" ref="W31" si="1">IF(H31=$D$12,"次年度繰越金","")</f>
        <v>次年度繰越金</v>
      </c>
      <c r="X31" s="299"/>
    </row>
    <row r="32" spans="1:24" ht="27.95" customHeight="1" x14ac:dyDescent="0.15">
      <c r="B32" s="291"/>
      <c r="C32" s="281">
        <f>収支予算書!B23</f>
        <v>0</v>
      </c>
      <c r="D32" s="282"/>
      <c r="E32" s="283"/>
      <c r="F32" s="200"/>
      <c r="G32" s="179"/>
      <c r="H32" s="180"/>
      <c r="I32" s="284">
        <f>収支予算書!C23</f>
        <v>0</v>
      </c>
      <c r="J32" s="285"/>
      <c r="K32" s="286"/>
      <c r="L32" s="181">
        <f t="shared" si="0"/>
        <v>0</v>
      </c>
      <c r="M32" s="181"/>
      <c r="N32" s="181"/>
      <c r="O32" s="181"/>
      <c r="P32" s="185"/>
      <c r="Q32" s="185"/>
      <c r="R32" s="193"/>
      <c r="S32" s="194"/>
      <c r="U32" s="295"/>
      <c r="V32" s="295"/>
      <c r="W32" s="298" t="str">
        <f t="shared" ref="W32" si="2">IF(H32=$D$12,"次年度繰越金","")</f>
        <v>次年度繰越金</v>
      </c>
      <c r="X32" s="299"/>
    </row>
    <row r="33" spans="2:19" ht="27.95" customHeight="1" x14ac:dyDescent="0.15">
      <c r="B33" s="291"/>
      <c r="C33" s="281">
        <f>収支予算書!B24</f>
        <v>0</v>
      </c>
      <c r="D33" s="282"/>
      <c r="E33" s="283"/>
      <c r="F33" s="178"/>
      <c r="G33" s="179"/>
      <c r="H33" s="180"/>
      <c r="I33" s="284">
        <f>収支予算書!C24</f>
        <v>0</v>
      </c>
      <c r="J33" s="285"/>
      <c r="K33" s="286"/>
      <c r="L33" s="181">
        <f t="shared" si="0"/>
        <v>0</v>
      </c>
      <c r="M33" s="181"/>
      <c r="N33" s="181"/>
      <c r="O33" s="181"/>
      <c r="P33" s="185"/>
      <c r="Q33" s="185"/>
      <c r="R33" s="191"/>
      <c r="S33" s="192"/>
    </row>
    <row r="34" spans="2:19" ht="27.95" customHeight="1" x14ac:dyDescent="0.15">
      <c r="B34" s="291"/>
      <c r="C34" s="281">
        <f>収支予算書!B25</f>
        <v>0</v>
      </c>
      <c r="D34" s="282"/>
      <c r="E34" s="283"/>
      <c r="F34" s="178"/>
      <c r="G34" s="179"/>
      <c r="H34" s="180"/>
      <c r="I34" s="284">
        <f>収支予算書!C26</f>
        <v>0</v>
      </c>
      <c r="J34" s="285"/>
      <c r="K34" s="286"/>
      <c r="L34" s="181">
        <f t="shared" si="0"/>
        <v>0</v>
      </c>
      <c r="M34" s="181"/>
      <c r="N34" s="181"/>
      <c r="O34" s="181"/>
      <c r="P34" s="184"/>
      <c r="Q34" s="185"/>
      <c r="R34" s="191"/>
      <c r="S34" s="192"/>
    </row>
    <row r="35" spans="2:19" ht="27.95" customHeight="1" x14ac:dyDescent="0.15">
      <c r="B35" s="291"/>
      <c r="C35" s="281" t="str">
        <f>収支予算書!B27</f>
        <v>その他(事務・会議等）</v>
      </c>
      <c r="D35" s="282"/>
      <c r="E35" s="283"/>
      <c r="F35" s="178"/>
      <c r="G35" s="179"/>
      <c r="H35" s="180"/>
      <c r="I35" s="284">
        <f>収支予算書!C27</f>
        <v>0</v>
      </c>
      <c r="J35" s="285"/>
      <c r="K35" s="286"/>
      <c r="L35" s="181">
        <f t="shared" si="0"/>
        <v>0</v>
      </c>
      <c r="M35" s="181"/>
      <c r="N35" s="181"/>
      <c r="O35" s="181"/>
      <c r="P35" s="184"/>
      <c r="Q35" s="185"/>
      <c r="R35" s="191" t="str">
        <f t="shared" ref="R33:R35" si="3">IF(C35=$D$12,"次年度繰越金","")</f>
        <v/>
      </c>
      <c r="S35" s="192"/>
    </row>
    <row r="36" spans="2:19" ht="27.95" customHeight="1" x14ac:dyDescent="0.15">
      <c r="B36" s="300"/>
      <c r="C36" s="281" t="str">
        <f>収支予算書!B28</f>
        <v>積　立　・　繰　越</v>
      </c>
      <c r="D36" s="282"/>
      <c r="E36" s="283"/>
      <c r="F36" s="182"/>
      <c r="G36" s="179"/>
      <c r="H36" s="180"/>
      <c r="I36" s="284">
        <f>収支予算書!C28</f>
        <v>0</v>
      </c>
      <c r="J36" s="285"/>
      <c r="K36" s="286"/>
      <c r="L36" s="181">
        <f t="shared" si="0"/>
        <v>0</v>
      </c>
      <c r="M36" s="181"/>
      <c r="N36" s="181"/>
      <c r="O36" s="181"/>
      <c r="P36" s="203"/>
      <c r="Q36" s="203"/>
      <c r="R36" s="201"/>
      <c r="S36" s="202"/>
    </row>
    <row r="37" spans="2:19" ht="21" customHeight="1" x14ac:dyDescent="0.15">
      <c r="B37" s="301" t="s">
        <v>32</v>
      </c>
      <c r="C37" s="302"/>
      <c r="D37" s="302"/>
      <c r="E37" s="302"/>
      <c r="F37" s="303"/>
      <c r="G37" s="304"/>
      <c r="H37" s="305"/>
      <c r="I37" s="306">
        <f>SUM(I28:K36)</f>
        <v>0</v>
      </c>
      <c r="J37" s="307"/>
      <c r="K37" s="308"/>
      <c r="L37" s="284">
        <f>SUM(L28:M36)</f>
        <v>0</v>
      </c>
      <c r="M37" s="286"/>
      <c r="N37" s="306">
        <f>SUM(N28:O36)</f>
        <v>0</v>
      </c>
      <c r="O37" s="309"/>
      <c r="P37" s="310"/>
      <c r="Q37" s="311"/>
      <c r="R37" s="302"/>
      <c r="S37" s="302"/>
    </row>
    <row r="38" spans="2:19" ht="27.95" customHeight="1" x14ac:dyDescent="0.15">
      <c r="B38" s="312" t="s">
        <v>33</v>
      </c>
      <c r="C38" s="313" t="s">
        <v>76</v>
      </c>
      <c r="D38" s="314"/>
      <c r="E38" s="315"/>
      <c r="F38" s="316" t="str">
        <f>"(配分率 "&amp;'基礎デ-タ'!C20*100&amp;"%)"</f>
        <v>(配分率 0%)</v>
      </c>
      <c r="G38" s="317"/>
      <c r="H38" s="318"/>
      <c r="I38" s="284">
        <f>収支予算書!C30</f>
        <v>0</v>
      </c>
      <c r="J38" s="285"/>
      <c r="K38" s="286"/>
      <c r="L38" s="319">
        <f>I38</f>
        <v>0</v>
      </c>
      <c r="M38" s="319"/>
      <c r="N38" s="319"/>
      <c r="O38" s="319"/>
      <c r="P38" s="302"/>
      <c r="Q38" s="302"/>
      <c r="R38" s="302"/>
      <c r="S38" s="302"/>
    </row>
    <row r="39" spans="2:19" ht="21.75" customHeight="1" x14ac:dyDescent="0.15">
      <c r="B39" s="301" t="s">
        <v>32</v>
      </c>
      <c r="C39" s="302"/>
      <c r="D39" s="302"/>
      <c r="E39" s="302"/>
      <c r="F39" s="303"/>
      <c r="G39" s="304"/>
      <c r="H39" s="305"/>
      <c r="I39" s="306">
        <f>L39+N39</f>
        <v>0</v>
      </c>
      <c r="J39" s="307"/>
      <c r="K39" s="308"/>
      <c r="L39" s="319">
        <f>L38</f>
        <v>0</v>
      </c>
      <c r="M39" s="319"/>
      <c r="N39" s="284">
        <f>N38</f>
        <v>0</v>
      </c>
      <c r="O39" s="286"/>
      <c r="P39" s="302"/>
      <c r="Q39" s="302"/>
      <c r="R39" s="302"/>
      <c r="S39" s="302"/>
    </row>
    <row r="40" spans="2:19" ht="27.95" customHeight="1" x14ac:dyDescent="0.15">
      <c r="B40" s="301" t="s">
        <v>34</v>
      </c>
      <c r="C40" s="302"/>
      <c r="D40" s="302"/>
      <c r="E40" s="302"/>
      <c r="F40" s="303"/>
      <c r="G40" s="304"/>
      <c r="H40" s="305"/>
      <c r="I40" s="306">
        <f>L40+N40</f>
        <v>0</v>
      </c>
      <c r="J40" s="307"/>
      <c r="K40" s="308"/>
      <c r="L40" s="319">
        <f>収支予算書!C12-収支予算書!C11</f>
        <v>0</v>
      </c>
      <c r="M40" s="319"/>
      <c r="N40" s="319">
        <f>N37+N39</f>
        <v>0</v>
      </c>
      <c r="O40" s="319"/>
      <c r="P40" s="302"/>
      <c r="Q40" s="302"/>
      <c r="R40" s="302"/>
      <c r="S40" s="302"/>
    </row>
    <row r="41" spans="2:19" x14ac:dyDescent="0.15">
      <c r="B41" s="232" t="s">
        <v>35</v>
      </c>
    </row>
    <row r="42" spans="2:19" ht="6.75" customHeight="1" x14ac:dyDescent="0.15"/>
    <row r="43" spans="2:19" ht="14.25" customHeight="1" x14ac:dyDescent="0.15">
      <c r="I43" s="320" t="str">
        <f>IF(I40=I37+I39,"","Err")</f>
        <v/>
      </c>
      <c r="J43" s="320"/>
      <c r="K43" s="320"/>
      <c r="L43" s="320" t="str">
        <f>IF(L40=L37+L39,"","Err")</f>
        <v/>
      </c>
      <c r="M43" s="320"/>
    </row>
    <row r="44" spans="2:19" ht="14.25" customHeight="1" x14ac:dyDescent="0.15">
      <c r="I44" s="320"/>
      <c r="J44" s="320"/>
      <c r="K44" s="320"/>
      <c r="L44" s="320"/>
      <c r="M44" s="320"/>
    </row>
    <row r="45" spans="2:19" x14ac:dyDescent="0.15">
      <c r="J45" s="321" t="str">
        <f>IF(I37+I39=I40,"ＯＫ",(I40-I39-I37))</f>
        <v>ＯＫ</v>
      </c>
      <c r="K45" s="321"/>
      <c r="L45" s="321" t="str">
        <f>IF(L37+L39=L40,"ＯＫ",(L40-L39-L37))</f>
        <v>ＯＫ</v>
      </c>
      <c r="M45" s="321"/>
    </row>
  </sheetData>
  <sheetProtection algorithmName="SHA-512" hashValue="2bnQ+Hk2CtfArwPTymgKv2EZb6HzJIBlpVCCSW8mD4t2cq0HrbXJ7DC79bxRvT0UYGeyXYuiQal1ydP1DoW44Q==" saltValue="yQa86PMsvHy4nOv68ufS0Q==" spinCount="100000" sheet="1" objects="1" scenarios="1"/>
  <mergeCells count="136">
    <mergeCell ref="U28:V28"/>
    <mergeCell ref="W28:X28"/>
    <mergeCell ref="U29:V29"/>
    <mergeCell ref="W29:X29"/>
    <mergeCell ref="U30:V30"/>
    <mergeCell ref="U31:V31"/>
    <mergeCell ref="W31:X31"/>
    <mergeCell ref="U32:V32"/>
    <mergeCell ref="W30:X30"/>
    <mergeCell ref="W32:X32"/>
    <mergeCell ref="J45:K45"/>
    <mergeCell ref="L45:M45"/>
    <mergeCell ref="I43:K44"/>
    <mergeCell ref="P34:Q34"/>
    <mergeCell ref="P36:Q36"/>
    <mergeCell ref="I36:K36"/>
    <mergeCell ref="I34:K34"/>
    <mergeCell ref="L34:M34"/>
    <mergeCell ref="N34:O34"/>
    <mergeCell ref="L36:M36"/>
    <mergeCell ref="R34:S34"/>
    <mergeCell ref="L43:M44"/>
    <mergeCell ref="R36:S36"/>
    <mergeCell ref="R37:S37"/>
    <mergeCell ref="R38:S38"/>
    <mergeCell ref="N39:O39"/>
    <mergeCell ref="P39:Q39"/>
    <mergeCell ref="R39:S39"/>
    <mergeCell ref="P38:Q38"/>
    <mergeCell ref="N38:O38"/>
    <mergeCell ref="R40:S40"/>
    <mergeCell ref="P37:Q37"/>
    <mergeCell ref="B23:C23"/>
    <mergeCell ref="B25:C25"/>
    <mergeCell ref="C26:E27"/>
    <mergeCell ref="E24:G24"/>
    <mergeCell ref="B24:C24"/>
    <mergeCell ref="F29:H29"/>
    <mergeCell ref="I31:K31"/>
    <mergeCell ref="L28:M28"/>
    <mergeCell ref="L29:M29"/>
    <mergeCell ref="L31:M31"/>
    <mergeCell ref="I28:K28"/>
    <mergeCell ref="B26:B27"/>
    <mergeCell ref="F30:H30"/>
    <mergeCell ref="F31:H31"/>
    <mergeCell ref="C31:E31"/>
    <mergeCell ref="M24:N24"/>
    <mergeCell ref="H24:J24"/>
    <mergeCell ref="C28:E28"/>
    <mergeCell ref="C29:E29"/>
    <mergeCell ref="C30:E30"/>
    <mergeCell ref="C32:E32"/>
    <mergeCell ref="N29:O29"/>
    <mergeCell ref="C34:E34"/>
    <mergeCell ref="C33:E33"/>
    <mergeCell ref="C35:E35"/>
    <mergeCell ref="F34:H34"/>
    <mergeCell ref="I32:K32"/>
    <mergeCell ref="L32:M32"/>
    <mergeCell ref="F33:H33"/>
    <mergeCell ref="F32:H32"/>
    <mergeCell ref="P29:Q29"/>
    <mergeCell ref="R29:S29"/>
    <mergeCell ref="P31:Q31"/>
    <mergeCell ref="Q25:R25"/>
    <mergeCell ref="P26:Q27"/>
    <mergeCell ref="R26:S27"/>
    <mergeCell ref="O25:P25"/>
    <mergeCell ref="L26:O26"/>
    <mergeCell ref="M25:N25"/>
    <mergeCell ref="N30:O30"/>
    <mergeCell ref="P30:Q30"/>
    <mergeCell ref="R30:S30"/>
    <mergeCell ref="K25:L25"/>
    <mergeCell ref="L27:M27"/>
    <mergeCell ref="I27:K27"/>
    <mergeCell ref="F37:H37"/>
    <mergeCell ref="I37:K37"/>
    <mergeCell ref="N36:O36"/>
    <mergeCell ref="F38:H38"/>
    <mergeCell ref="C39:E39"/>
    <mergeCell ref="L39:M39"/>
    <mergeCell ref="C38:E38"/>
    <mergeCell ref="L38:M38"/>
    <mergeCell ref="F39:H39"/>
    <mergeCell ref="I38:K38"/>
    <mergeCell ref="C36:E36"/>
    <mergeCell ref="C40:E40"/>
    <mergeCell ref="L40:M40"/>
    <mergeCell ref="I40:K40"/>
    <mergeCell ref="N40:O40"/>
    <mergeCell ref="P40:Q40"/>
    <mergeCell ref="Q23:S23"/>
    <mergeCell ref="F26:H27"/>
    <mergeCell ref="F28:H28"/>
    <mergeCell ref="E25:G25"/>
    <mergeCell ref="H25:J25"/>
    <mergeCell ref="D23:F23"/>
    <mergeCell ref="I26:K26"/>
    <mergeCell ref="P28:Q28"/>
    <mergeCell ref="K24:L24"/>
    <mergeCell ref="R28:S28"/>
    <mergeCell ref="N32:O32"/>
    <mergeCell ref="Q24:R24"/>
    <mergeCell ref="R31:S31"/>
    <mergeCell ref="R33:S33"/>
    <mergeCell ref="R35:S35"/>
    <mergeCell ref="R32:S32"/>
    <mergeCell ref="C37:E37"/>
    <mergeCell ref="L37:M37"/>
    <mergeCell ref="N37:O37"/>
    <mergeCell ref="E21:N22"/>
    <mergeCell ref="F40:H40"/>
    <mergeCell ref="F35:H35"/>
    <mergeCell ref="I39:K39"/>
    <mergeCell ref="L35:M35"/>
    <mergeCell ref="N35:O35"/>
    <mergeCell ref="L33:M33"/>
    <mergeCell ref="N33:O33"/>
    <mergeCell ref="F36:H36"/>
    <mergeCell ref="J23:N23"/>
    <mergeCell ref="I29:K29"/>
    <mergeCell ref="I30:K30"/>
    <mergeCell ref="N27:O27"/>
    <mergeCell ref="G23:I23"/>
    <mergeCell ref="L30:M30"/>
    <mergeCell ref="N28:O28"/>
    <mergeCell ref="O23:P23"/>
    <mergeCell ref="O24:P24"/>
    <mergeCell ref="I33:K33"/>
    <mergeCell ref="I35:K35"/>
    <mergeCell ref="P35:Q35"/>
    <mergeCell ref="P33:Q33"/>
    <mergeCell ref="P32:Q32"/>
    <mergeCell ref="N31:O31"/>
  </mergeCells>
  <phoneticPr fontId="9"/>
  <dataValidations count="2">
    <dataValidation type="list" allowBlank="1" showInputMessage="1" showErrorMessage="1" sqref="C38:E38">
      <formula1>$D$2:$D$14</formula1>
    </dataValidation>
    <dataValidation imeMode="off" allowBlank="1" showInputMessage="1" showErrorMessage="1" sqref="I28:O40"/>
  </dataValidations>
  <printOptions horizontalCentered="1"/>
  <pageMargins left="0.19685039370078741" right="0.19685039370078741" top="0.78740157480314965" bottom="0.39370078740157483" header="0.51181102362204722" footer="0.51181102362204722"/>
  <pageSetup paperSize="9" orientation="landscape" blackAndWhite="1" r:id="rId1"/>
  <headerFooter alignWithMargins="0">
    <oddFooter>&amp;R「&amp;A」&amp;F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M504"/>
  <sheetViews>
    <sheetView view="pageBreakPreview" topLeftCell="A16" zoomScaleNormal="100" workbookViewId="0">
      <selection activeCell="B6" sqref="B6"/>
    </sheetView>
  </sheetViews>
  <sheetFormatPr defaultRowHeight="14.25" x14ac:dyDescent="0.15"/>
  <cols>
    <col min="1" max="1" width="3.25" style="2" customWidth="1"/>
    <col min="2" max="2" width="10" style="18" customWidth="1"/>
    <col min="3" max="3" width="15.625" style="4" customWidth="1"/>
    <col min="4" max="4" width="32" style="2" customWidth="1"/>
    <col min="5" max="6" width="13" style="21" customWidth="1"/>
    <col min="7" max="7" width="14.25" style="5" bestFit="1" customWidth="1"/>
    <col min="8" max="8" width="0.75" style="5" customWidth="1"/>
    <col min="9" max="12" width="3.625" style="2" customWidth="1"/>
    <col min="13" max="13" width="29.25" style="2" customWidth="1"/>
    <col min="14" max="17" width="15.875" style="2" customWidth="1"/>
    <col min="18" max="22" width="3.625" style="2" customWidth="1"/>
    <col min="23" max="23" width="4.5" style="2" customWidth="1"/>
    <col min="24" max="25" width="9" style="2"/>
    <col min="26" max="26" width="4.5" style="2" customWidth="1"/>
    <col min="27" max="28" width="9" style="2"/>
    <col min="29" max="29" width="19" style="2" customWidth="1"/>
    <col min="30" max="31" width="13.125" style="2" customWidth="1"/>
    <col min="32" max="34" width="11.625" style="2" customWidth="1"/>
    <col min="35" max="16384" width="9" style="2"/>
  </cols>
  <sheetData>
    <row r="1" spans="1:13" ht="6.75" customHeight="1" x14ac:dyDescent="0.15">
      <c r="G1" s="3"/>
      <c r="H1" s="3"/>
    </row>
    <row r="2" spans="1:13" x14ac:dyDescent="0.15">
      <c r="C2" s="204" t="s">
        <v>51</v>
      </c>
      <c r="D2" s="204"/>
      <c r="E2" s="204"/>
      <c r="F2" s="204"/>
      <c r="G2" s="3" t="str">
        <f>"令和 "&amp;'基礎デ-タ'!C4&amp;"年度"</f>
        <v>令和 2年度</v>
      </c>
      <c r="H2" s="3"/>
    </row>
    <row r="3" spans="1:13" x14ac:dyDescent="0.15">
      <c r="C3" s="204"/>
      <c r="D3" s="204"/>
      <c r="E3" s="204"/>
      <c r="F3" s="204"/>
      <c r="G3" s="3"/>
      <c r="H3" s="3"/>
    </row>
    <row r="4" spans="1:13" ht="15" thickBot="1" x14ac:dyDescent="0.2">
      <c r="F4" s="205" t="str">
        <f>'基礎デ-タ'!C5&amp;"　集落 "</f>
        <v xml:space="preserve">0　集落 </v>
      </c>
      <c r="G4" s="205"/>
      <c r="H4" s="3"/>
    </row>
    <row r="5" spans="1:13" ht="15" thickBot="1" x14ac:dyDescent="0.2">
      <c r="B5" s="55" t="s">
        <v>50</v>
      </c>
      <c r="C5" s="56" t="s">
        <v>0</v>
      </c>
      <c r="D5" s="57" t="s">
        <v>4</v>
      </c>
      <c r="E5" s="58" t="s">
        <v>1</v>
      </c>
      <c r="F5" s="59" t="s">
        <v>2</v>
      </c>
      <c r="G5" s="60" t="s">
        <v>3</v>
      </c>
      <c r="H5" s="3"/>
      <c r="L5" s="322"/>
      <c r="M5" s="322"/>
    </row>
    <row r="6" spans="1:13" ht="25.5" customHeight="1" x14ac:dyDescent="0.15">
      <c r="A6" s="2">
        <v>1</v>
      </c>
      <c r="B6" s="75"/>
      <c r="C6" s="330" t="s">
        <v>75</v>
      </c>
      <c r="D6" s="100" t="s">
        <v>126</v>
      </c>
      <c r="E6" s="49">
        <v>0</v>
      </c>
      <c r="F6" s="50"/>
      <c r="G6" s="53">
        <f>E6-F6</f>
        <v>0</v>
      </c>
      <c r="H6" s="3"/>
      <c r="I6" s="323" t="str">
        <f>IF(E66=F66,"OK","Err")</f>
        <v>OK</v>
      </c>
      <c r="J6" s="323"/>
      <c r="K6" s="323"/>
      <c r="L6" s="322"/>
      <c r="M6" s="324" t="str">
        <f>収支予算書!K4</f>
        <v>前 年 度 繰 越 金</v>
      </c>
    </row>
    <row r="7" spans="1:13" ht="25.5" customHeight="1" x14ac:dyDescent="0.15">
      <c r="A7" s="2">
        <v>2</v>
      </c>
      <c r="B7" s="75"/>
      <c r="C7" s="330"/>
      <c r="D7" s="116"/>
      <c r="E7" s="51"/>
      <c r="F7" s="52"/>
      <c r="G7" s="53" t="str">
        <f>IF(B7="","",G6+E7-F7)</f>
        <v/>
      </c>
      <c r="H7" s="3"/>
      <c r="I7" s="323"/>
      <c r="J7" s="323"/>
      <c r="K7" s="323"/>
      <c r="L7" s="322"/>
      <c r="M7" s="324" t="str">
        <f>収支予算書!K5</f>
        <v>中山間地域等直接支払事業交付金</v>
      </c>
    </row>
    <row r="8" spans="1:13" ht="25.5" customHeight="1" x14ac:dyDescent="0.15">
      <c r="A8" s="2">
        <v>3</v>
      </c>
      <c r="B8" s="76"/>
      <c r="C8" s="330"/>
      <c r="D8" s="116"/>
      <c r="E8" s="51"/>
      <c r="F8" s="52"/>
      <c r="G8" s="53" t="str">
        <f t="shared" ref="G8:G60" si="0">IF(B8="","",G7+E8-F8)</f>
        <v/>
      </c>
      <c r="H8" s="3"/>
      <c r="I8" s="323"/>
      <c r="J8" s="323"/>
      <c r="K8" s="323"/>
      <c r="L8" s="322"/>
      <c r="M8" s="324" t="str">
        <f>収支予算書!K6</f>
        <v>その他(雑収入)</v>
      </c>
    </row>
    <row r="9" spans="1:13" ht="25.5" customHeight="1" x14ac:dyDescent="0.15">
      <c r="A9" s="2">
        <v>4</v>
      </c>
      <c r="B9" s="76"/>
      <c r="C9" s="330"/>
      <c r="D9" s="116"/>
      <c r="E9" s="51"/>
      <c r="F9" s="52"/>
      <c r="G9" s="53" t="str">
        <f t="shared" si="0"/>
        <v/>
      </c>
      <c r="H9" s="3"/>
      <c r="L9" s="322"/>
      <c r="M9" s="234" t="str">
        <f>収支予算書!K10</f>
        <v>水路農道等の維持管理</v>
      </c>
    </row>
    <row r="10" spans="1:13" ht="25.5" customHeight="1" x14ac:dyDescent="0.15">
      <c r="A10" s="2">
        <v>5</v>
      </c>
      <c r="B10" s="76"/>
      <c r="C10" s="331"/>
      <c r="D10" s="117"/>
      <c r="E10" s="51"/>
      <c r="F10" s="52"/>
      <c r="G10" s="53" t="str">
        <f t="shared" si="0"/>
        <v/>
      </c>
      <c r="H10" s="3"/>
      <c r="L10" s="322"/>
      <c r="M10" s="234" t="str">
        <f>収支予算書!K11</f>
        <v>多面的機能の増進活動</v>
      </c>
    </row>
    <row r="11" spans="1:13" ht="25.5" customHeight="1" x14ac:dyDescent="0.15">
      <c r="A11" s="2">
        <v>6</v>
      </c>
      <c r="B11" s="76"/>
      <c r="C11" s="331"/>
      <c r="D11" s="117"/>
      <c r="E11" s="51"/>
      <c r="F11" s="52"/>
      <c r="G11" s="53" t="str">
        <f t="shared" si="0"/>
        <v/>
      </c>
      <c r="H11" s="3"/>
      <c r="L11" s="322"/>
      <c r="M11" s="234" t="str">
        <f>収支予算書!K12</f>
        <v>鳥 獣 害 対 策 費</v>
      </c>
    </row>
    <row r="12" spans="1:13" ht="25.5" customHeight="1" x14ac:dyDescent="0.15">
      <c r="A12" s="2">
        <v>7</v>
      </c>
      <c r="B12" s="75"/>
      <c r="C12" s="331"/>
      <c r="D12" s="117"/>
      <c r="E12" s="51"/>
      <c r="F12" s="52"/>
      <c r="G12" s="53" t="str">
        <f t="shared" si="0"/>
        <v/>
      </c>
      <c r="H12" s="3"/>
      <c r="L12" s="322"/>
      <c r="M12" s="234" t="str">
        <f>収支予算書!K13</f>
        <v>生産性・収益向上取組</v>
      </c>
    </row>
    <row r="13" spans="1:13" ht="25.5" customHeight="1" x14ac:dyDescent="0.15">
      <c r="A13" s="2">
        <v>8</v>
      </c>
      <c r="B13" s="76"/>
      <c r="C13" s="330"/>
      <c r="D13" s="116"/>
      <c r="E13" s="99"/>
      <c r="F13" s="52"/>
      <c r="G13" s="53" t="str">
        <f t="shared" si="0"/>
        <v/>
      </c>
      <c r="H13" s="3"/>
      <c r="L13" s="325"/>
      <c r="M13" s="234" t="str">
        <f>収支予算書!K14</f>
        <v>役　員　活　動　費</v>
      </c>
    </row>
    <row r="14" spans="1:13" ht="25.5" customHeight="1" x14ac:dyDescent="0.15">
      <c r="A14" s="2">
        <v>9</v>
      </c>
      <c r="B14" s="76"/>
      <c r="C14" s="330"/>
      <c r="D14" s="116"/>
      <c r="E14" s="51"/>
      <c r="F14" s="52"/>
      <c r="G14" s="53" t="str">
        <f t="shared" si="0"/>
        <v/>
      </c>
      <c r="H14" s="3"/>
      <c r="I14" s="30"/>
      <c r="L14" s="322"/>
      <c r="M14" s="234" t="str">
        <f>収支予算書!K15</f>
        <v>その他(事務・会議等）</v>
      </c>
    </row>
    <row r="15" spans="1:13" ht="25.5" customHeight="1" x14ac:dyDescent="0.15">
      <c r="A15" s="2">
        <v>10</v>
      </c>
      <c r="B15" s="76"/>
      <c r="C15" s="330"/>
      <c r="D15" s="116"/>
      <c r="E15" s="51"/>
      <c r="F15" s="52"/>
      <c r="G15" s="53" t="str">
        <f t="shared" si="0"/>
        <v/>
      </c>
      <c r="H15" s="3"/>
      <c r="L15" s="322"/>
      <c r="M15" s="234" t="str">
        <f>収支予算書!K16</f>
        <v>農家個人配分</v>
      </c>
    </row>
    <row r="16" spans="1:13" ht="25.5" customHeight="1" x14ac:dyDescent="0.15">
      <c r="A16" s="2">
        <v>11</v>
      </c>
      <c r="B16" s="76"/>
      <c r="C16" s="330"/>
      <c r="D16" s="116"/>
      <c r="E16" s="51"/>
      <c r="F16" s="52"/>
      <c r="G16" s="53" t="str">
        <f t="shared" si="0"/>
        <v/>
      </c>
      <c r="H16" s="3"/>
      <c r="L16" s="322"/>
      <c r="M16" s="234">
        <f>収支予算書!K17</f>
        <v>0</v>
      </c>
    </row>
    <row r="17" spans="1:13" ht="25.5" customHeight="1" x14ac:dyDescent="0.15">
      <c r="A17" s="2">
        <v>12</v>
      </c>
      <c r="B17" s="76"/>
      <c r="C17" s="330"/>
      <c r="D17" s="101"/>
      <c r="E17" s="51"/>
      <c r="F17" s="52"/>
      <c r="G17" s="53" t="str">
        <f t="shared" si="0"/>
        <v/>
      </c>
      <c r="H17" s="3"/>
      <c r="L17" s="322"/>
      <c r="M17" s="234">
        <f>収支予算書!K18</f>
        <v>0</v>
      </c>
    </row>
    <row r="18" spans="1:13" ht="25.5" customHeight="1" x14ac:dyDescent="0.15">
      <c r="A18" s="2">
        <v>13</v>
      </c>
      <c r="B18" s="76"/>
      <c r="C18" s="330"/>
      <c r="D18" s="101"/>
      <c r="E18" s="99"/>
      <c r="F18" s="52"/>
      <c r="G18" s="53" t="str">
        <f t="shared" si="0"/>
        <v/>
      </c>
      <c r="H18" s="3"/>
      <c r="L18" s="322"/>
      <c r="M18" s="234">
        <f>収支予算書!K19</f>
        <v>0</v>
      </c>
    </row>
    <row r="19" spans="1:13" ht="25.5" customHeight="1" x14ac:dyDescent="0.15">
      <c r="A19" s="2">
        <v>14</v>
      </c>
      <c r="B19" s="76"/>
      <c r="C19" s="330"/>
      <c r="D19" s="117"/>
      <c r="E19" s="51"/>
      <c r="F19" s="52"/>
      <c r="G19" s="53" t="str">
        <f t="shared" si="0"/>
        <v/>
      </c>
      <c r="H19" s="3"/>
      <c r="L19" s="322"/>
      <c r="M19" s="234">
        <f>収支予算書!K20</f>
        <v>0</v>
      </c>
    </row>
    <row r="20" spans="1:13" ht="25.5" customHeight="1" x14ac:dyDescent="0.15">
      <c r="A20" s="2">
        <v>15</v>
      </c>
      <c r="B20" s="76"/>
      <c r="C20" s="330"/>
      <c r="D20" s="117"/>
      <c r="E20" s="51"/>
      <c r="F20" s="52"/>
      <c r="G20" s="53" t="str">
        <f t="shared" si="0"/>
        <v/>
      </c>
      <c r="H20" s="3"/>
      <c r="L20" s="322"/>
      <c r="M20" s="234">
        <f>収支予算書!K21</f>
        <v>0</v>
      </c>
    </row>
    <row r="21" spans="1:13" ht="25.5" customHeight="1" x14ac:dyDescent="0.15">
      <c r="A21" s="2">
        <v>16</v>
      </c>
      <c r="B21" s="76"/>
      <c r="C21" s="330"/>
      <c r="D21" s="77"/>
      <c r="E21" s="51"/>
      <c r="F21" s="52"/>
      <c r="G21" s="53" t="str">
        <f t="shared" si="0"/>
        <v/>
      </c>
      <c r="H21" s="3"/>
      <c r="L21" s="322"/>
      <c r="M21" s="234">
        <f>収支予算書!K22</f>
        <v>0</v>
      </c>
    </row>
    <row r="22" spans="1:13" ht="25.5" customHeight="1" x14ac:dyDescent="0.15">
      <c r="A22" s="2">
        <v>17</v>
      </c>
      <c r="B22" s="76"/>
      <c r="C22" s="330"/>
      <c r="D22" s="101"/>
      <c r="E22" s="51"/>
      <c r="F22" s="52"/>
      <c r="G22" s="53" t="str">
        <f t="shared" si="0"/>
        <v/>
      </c>
      <c r="H22" s="3"/>
      <c r="L22" s="322"/>
      <c r="M22" s="234">
        <f>収支予算書!K23</f>
        <v>0</v>
      </c>
    </row>
    <row r="23" spans="1:13" ht="25.5" customHeight="1" x14ac:dyDescent="0.15">
      <c r="A23" s="2">
        <v>18</v>
      </c>
      <c r="B23" s="76"/>
      <c r="C23" s="330"/>
      <c r="D23" s="116"/>
      <c r="E23" s="51"/>
      <c r="F23" s="52"/>
      <c r="G23" s="53" t="str">
        <f t="shared" si="0"/>
        <v/>
      </c>
      <c r="H23" s="3"/>
      <c r="L23" s="322"/>
    </row>
    <row r="24" spans="1:13" ht="25.5" customHeight="1" x14ac:dyDescent="0.15">
      <c r="A24" s="2">
        <v>19</v>
      </c>
      <c r="B24" s="76"/>
      <c r="C24" s="330"/>
      <c r="D24" s="101"/>
      <c r="E24" s="51"/>
      <c r="F24" s="52"/>
      <c r="G24" s="53" t="str">
        <f t="shared" si="0"/>
        <v/>
      </c>
      <c r="H24" s="3"/>
      <c r="L24" s="322"/>
    </row>
    <row r="25" spans="1:13" ht="25.5" customHeight="1" x14ac:dyDescent="0.15">
      <c r="A25" s="2">
        <v>20</v>
      </c>
      <c r="B25" s="76"/>
      <c r="C25" s="331"/>
      <c r="D25" s="117"/>
      <c r="E25" s="51"/>
      <c r="F25" s="52"/>
      <c r="G25" s="53" t="str">
        <f t="shared" si="0"/>
        <v/>
      </c>
      <c r="H25" s="3"/>
      <c r="L25" s="322"/>
    </row>
    <row r="26" spans="1:13" ht="25.5" customHeight="1" x14ac:dyDescent="0.15">
      <c r="A26" s="2">
        <v>21</v>
      </c>
      <c r="B26" s="76"/>
      <c r="C26" s="330"/>
      <c r="D26" s="100"/>
      <c r="E26" s="51"/>
      <c r="F26" s="52"/>
      <c r="G26" s="53" t="str">
        <f t="shared" si="0"/>
        <v/>
      </c>
      <c r="H26" s="3"/>
      <c r="L26" s="322"/>
    </row>
    <row r="27" spans="1:13" ht="25.5" customHeight="1" x14ac:dyDescent="0.15">
      <c r="A27" s="2">
        <v>22</v>
      </c>
      <c r="B27" s="76"/>
      <c r="C27" s="331"/>
      <c r="D27" s="101"/>
      <c r="E27" s="99"/>
      <c r="F27" s="52"/>
      <c r="G27" s="53" t="str">
        <f t="shared" si="0"/>
        <v/>
      </c>
      <c r="H27" s="3"/>
      <c r="L27" s="322"/>
    </row>
    <row r="28" spans="1:13" ht="25.5" customHeight="1" x14ac:dyDescent="0.15">
      <c r="A28" s="2">
        <v>23</v>
      </c>
      <c r="B28" s="75"/>
      <c r="C28" s="331"/>
      <c r="D28" s="117"/>
      <c r="E28" s="51"/>
      <c r="F28" s="52"/>
      <c r="G28" s="53" t="str">
        <f t="shared" si="0"/>
        <v/>
      </c>
      <c r="H28" s="3"/>
      <c r="L28" s="322"/>
      <c r="M28" s="322"/>
    </row>
    <row r="29" spans="1:13" ht="25.5" customHeight="1" x14ac:dyDescent="0.15">
      <c r="A29" s="2">
        <v>24</v>
      </c>
      <c r="B29" s="75"/>
      <c r="C29" s="331"/>
      <c r="D29" s="117"/>
      <c r="E29" s="51"/>
      <c r="F29" s="52"/>
      <c r="G29" s="53" t="str">
        <f t="shared" si="0"/>
        <v/>
      </c>
      <c r="H29" s="3"/>
      <c r="L29" s="322"/>
      <c r="M29" s="322"/>
    </row>
    <row r="30" spans="1:13" ht="25.5" customHeight="1" x14ac:dyDescent="0.15">
      <c r="A30" s="2">
        <v>25</v>
      </c>
      <c r="B30" s="75"/>
      <c r="C30" s="331"/>
      <c r="D30" s="117"/>
      <c r="E30" s="51"/>
      <c r="F30" s="52"/>
      <c r="G30" s="53" t="str">
        <f t="shared" si="0"/>
        <v/>
      </c>
      <c r="H30" s="3"/>
      <c r="L30" s="322"/>
      <c r="M30" s="322"/>
    </row>
    <row r="31" spans="1:13" ht="25.5" customHeight="1" x14ac:dyDescent="0.15">
      <c r="A31" s="2">
        <v>26</v>
      </c>
      <c r="B31" s="75"/>
      <c r="C31" s="331"/>
      <c r="D31" s="101"/>
      <c r="E31" s="51"/>
      <c r="F31" s="52"/>
      <c r="G31" s="53" t="str">
        <f t="shared" si="0"/>
        <v/>
      </c>
      <c r="H31" s="3"/>
      <c r="L31" s="322"/>
      <c r="M31" s="322"/>
    </row>
    <row r="32" spans="1:13" ht="25.5" customHeight="1" x14ac:dyDescent="0.15">
      <c r="A32" s="2">
        <v>27</v>
      </c>
      <c r="B32" s="75"/>
      <c r="C32" s="331"/>
      <c r="D32" s="101"/>
      <c r="E32" s="49"/>
      <c r="F32" s="52"/>
      <c r="G32" s="53" t="str">
        <f t="shared" si="0"/>
        <v/>
      </c>
      <c r="H32" s="3"/>
      <c r="L32" s="322"/>
      <c r="M32" s="322"/>
    </row>
    <row r="33" spans="1:13" ht="25.5" customHeight="1" x14ac:dyDescent="0.15">
      <c r="A33" s="2">
        <v>28</v>
      </c>
      <c r="B33" s="76"/>
      <c r="C33" s="330"/>
      <c r="D33" s="116"/>
      <c r="E33" s="99"/>
      <c r="F33" s="52"/>
      <c r="G33" s="53" t="str">
        <f t="shared" si="0"/>
        <v/>
      </c>
      <c r="H33" s="3"/>
      <c r="L33" s="322"/>
      <c r="M33" s="322"/>
    </row>
    <row r="34" spans="1:13" ht="25.5" customHeight="1" x14ac:dyDescent="0.15">
      <c r="A34" s="2">
        <v>29</v>
      </c>
      <c r="B34" s="75"/>
      <c r="C34" s="331"/>
      <c r="D34" s="101"/>
      <c r="E34" s="99"/>
      <c r="F34" s="52"/>
      <c r="G34" s="53" t="str">
        <f t="shared" si="0"/>
        <v/>
      </c>
      <c r="H34" s="3"/>
      <c r="L34" s="322"/>
    </row>
    <row r="35" spans="1:13" ht="25.5" customHeight="1" x14ac:dyDescent="0.15">
      <c r="A35" s="2">
        <v>30</v>
      </c>
      <c r="B35" s="75"/>
      <c r="C35" s="331"/>
      <c r="D35" s="101"/>
      <c r="E35" s="51"/>
      <c r="F35" s="52"/>
      <c r="G35" s="53" t="str">
        <f t="shared" si="0"/>
        <v/>
      </c>
      <c r="H35" s="3"/>
      <c r="L35" s="322"/>
      <c r="M35" s="322"/>
    </row>
    <row r="36" spans="1:13" ht="25.5" customHeight="1" x14ac:dyDescent="0.15">
      <c r="A36" s="2">
        <v>31</v>
      </c>
      <c r="B36" s="75"/>
      <c r="C36" s="331"/>
      <c r="D36" s="101"/>
      <c r="E36" s="99"/>
      <c r="F36" s="52"/>
      <c r="G36" s="53" t="str">
        <f t="shared" si="0"/>
        <v/>
      </c>
      <c r="H36" s="3"/>
      <c r="L36" s="322"/>
      <c r="M36" s="322"/>
    </row>
    <row r="37" spans="1:13" ht="25.5" customHeight="1" x14ac:dyDescent="0.15">
      <c r="A37" s="2">
        <v>32</v>
      </c>
      <c r="B37" s="75"/>
      <c r="C37" s="331"/>
      <c r="D37" s="117"/>
      <c r="E37" s="49"/>
      <c r="F37" s="52"/>
      <c r="G37" s="53" t="str">
        <f t="shared" si="0"/>
        <v/>
      </c>
      <c r="H37" s="3"/>
      <c r="L37" s="322"/>
      <c r="M37" s="322"/>
    </row>
    <row r="38" spans="1:13" ht="25.5" customHeight="1" x14ac:dyDescent="0.15">
      <c r="A38" s="2">
        <v>33</v>
      </c>
      <c r="B38" s="75"/>
      <c r="C38" s="331"/>
      <c r="D38" s="117"/>
      <c r="E38" s="99"/>
      <c r="F38" s="52"/>
      <c r="G38" s="53" t="str">
        <f t="shared" si="0"/>
        <v/>
      </c>
      <c r="H38" s="3"/>
      <c r="L38" s="322"/>
      <c r="M38" s="322"/>
    </row>
    <row r="39" spans="1:13" ht="25.5" customHeight="1" x14ac:dyDescent="0.15">
      <c r="A39" s="2">
        <v>34</v>
      </c>
      <c r="B39" s="75"/>
      <c r="C39" s="331"/>
      <c r="D39" s="117"/>
      <c r="E39" s="99"/>
      <c r="F39" s="52"/>
      <c r="G39" s="53" t="str">
        <f t="shared" si="0"/>
        <v/>
      </c>
      <c r="H39" s="3"/>
      <c r="L39" s="322"/>
      <c r="M39" s="322"/>
    </row>
    <row r="40" spans="1:13" ht="25.5" customHeight="1" x14ac:dyDescent="0.15">
      <c r="A40" s="2">
        <v>35</v>
      </c>
      <c r="B40" s="75"/>
      <c r="C40" s="331"/>
      <c r="D40" s="117"/>
      <c r="E40" s="99"/>
      <c r="F40" s="52"/>
      <c r="G40" s="53" t="str">
        <f t="shared" si="0"/>
        <v/>
      </c>
      <c r="H40" s="3"/>
      <c r="L40" s="322"/>
      <c r="M40" s="322"/>
    </row>
    <row r="41" spans="1:13" ht="25.5" customHeight="1" x14ac:dyDescent="0.15">
      <c r="A41" s="2">
        <v>36</v>
      </c>
      <c r="B41" s="75"/>
      <c r="C41" s="331"/>
      <c r="D41" s="117"/>
      <c r="E41" s="99"/>
      <c r="F41" s="52"/>
      <c r="G41" s="53" t="str">
        <f t="shared" si="0"/>
        <v/>
      </c>
      <c r="H41" s="3"/>
      <c r="L41" s="322"/>
      <c r="M41" s="322"/>
    </row>
    <row r="42" spans="1:13" ht="25.5" customHeight="1" x14ac:dyDescent="0.15">
      <c r="A42" s="2">
        <v>37</v>
      </c>
      <c r="B42" s="75"/>
      <c r="C42" s="331"/>
      <c r="D42" s="117"/>
      <c r="E42" s="99"/>
      <c r="F42" s="52"/>
      <c r="G42" s="53" t="str">
        <f t="shared" si="0"/>
        <v/>
      </c>
      <c r="H42" s="3"/>
      <c r="L42" s="322"/>
      <c r="M42" s="322"/>
    </row>
    <row r="43" spans="1:13" ht="25.5" customHeight="1" x14ac:dyDescent="0.15">
      <c r="A43" s="2">
        <v>38</v>
      </c>
      <c r="B43" s="75"/>
      <c r="C43" s="331"/>
      <c r="D43" s="117"/>
      <c r="E43" s="99"/>
      <c r="F43" s="52"/>
      <c r="G43" s="53" t="str">
        <f t="shared" si="0"/>
        <v/>
      </c>
      <c r="H43" s="3"/>
      <c r="L43" s="322"/>
      <c r="M43" s="322"/>
    </row>
    <row r="44" spans="1:13" ht="25.5" customHeight="1" x14ac:dyDescent="0.15">
      <c r="A44" s="2">
        <v>39</v>
      </c>
      <c r="B44" s="75"/>
      <c r="C44" s="331"/>
      <c r="D44" s="117"/>
      <c r="E44" s="99"/>
      <c r="F44" s="52"/>
      <c r="G44" s="53" t="str">
        <f t="shared" si="0"/>
        <v/>
      </c>
      <c r="H44" s="3"/>
      <c r="L44" s="322"/>
      <c r="M44" s="322"/>
    </row>
    <row r="45" spans="1:13" ht="25.5" customHeight="1" x14ac:dyDescent="0.15">
      <c r="A45" s="2">
        <v>40</v>
      </c>
      <c r="B45" s="75"/>
      <c r="C45" s="331"/>
      <c r="D45" s="117"/>
      <c r="E45" s="99"/>
      <c r="F45" s="52"/>
      <c r="G45" s="53" t="str">
        <f t="shared" si="0"/>
        <v/>
      </c>
      <c r="H45" s="3"/>
      <c r="L45" s="322"/>
      <c r="M45" s="322"/>
    </row>
    <row r="46" spans="1:13" ht="25.5" customHeight="1" x14ac:dyDescent="0.15">
      <c r="A46" s="2">
        <v>41</v>
      </c>
      <c r="B46" s="75"/>
      <c r="C46" s="331"/>
      <c r="D46" s="117"/>
      <c r="E46" s="99"/>
      <c r="F46" s="52"/>
      <c r="G46" s="53" t="str">
        <f t="shared" si="0"/>
        <v/>
      </c>
      <c r="H46" s="3"/>
      <c r="L46" s="322"/>
      <c r="M46" s="322"/>
    </row>
    <row r="47" spans="1:13" ht="25.5" customHeight="1" x14ac:dyDescent="0.15">
      <c r="A47" s="2">
        <v>42</v>
      </c>
      <c r="B47" s="75"/>
      <c r="C47" s="331"/>
      <c r="D47" s="117"/>
      <c r="E47" s="99"/>
      <c r="F47" s="52"/>
      <c r="G47" s="53" t="str">
        <f t="shared" si="0"/>
        <v/>
      </c>
      <c r="H47" s="3"/>
      <c r="L47" s="322"/>
      <c r="M47" s="322"/>
    </row>
    <row r="48" spans="1:13" ht="25.5" customHeight="1" x14ac:dyDescent="0.15">
      <c r="A48" s="2">
        <v>43</v>
      </c>
      <c r="B48" s="75"/>
      <c r="C48" s="331"/>
      <c r="D48" s="116"/>
      <c r="E48" s="99"/>
      <c r="F48" s="52"/>
      <c r="G48" s="53" t="str">
        <f t="shared" si="0"/>
        <v/>
      </c>
      <c r="H48" s="3"/>
      <c r="L48" s="322"/>
      <c r="M48" s="322"/>
    </row>
    <row r="49" spans="1:13" ht="25.5" customHeight="1" x14ac:dyDescent="0.15">
      <c r="A49" s="2">
        <v>44</v>
      </c>
      <c r="B49" s="75"/>
      <c r="C49" s="331"/>
      <c r="D49" s="116"/>
      <c r="E49" s="99"/>
      <c r="F49" s="52"/>
      <c r="G49" s="53" t="str">
        <f t="shared" si="0"/>
        <v/>
      </c>
      <c r="H49" s="3"/>
      <c r="L49" s="322"/>
      <c r="M49" s="322"/>
    </row>
    <row r="50" spans="1:13" ht="25.5" customHeight="1" x14ac:dyDescent="0.15">
      <c r="A50" s="2">
        <v>45</v>
      </c>
      <c r="B50" s="75"/>
      <c r="C50" s="331"/>
      <c r="D50" s="101"/>
      <c r="E50" s="99"/>
      <c r="F50" s="52"/>
      <c r="G50" s="53" t="str">
        <f t="shared" si="0"/>
        <v/>
      </c>
      <c r="H50" s="3"/>
      <c r="L50" s="322"/>
      <c r="M50" s="322"/>
    </row>
    <row r="51" spans="1:13" ht="25.5" customHeight="1" x14ac:dyDescent="0.15">
      <c r="A51" s="2">
        <v>46</v>
      </c>
      <c r="B51" s="75"/>
      <c r="C51" s="331"/>
      <c r="D51" s="101"/>
      <c r="E51" s="99"/>
      <c r="F51" s="52"/>
      <c r="G51" s="53" t="str">
        <f t="shared" si="0"/>
        <v/>
      </c>
      <c r="H51" s="3"/>
      <c r="L51" s="322"/>
      <c r="M51" s="322"/>
    </row>
    <row r="52" spans="1:13" ht="25.5" customHeight="1" x14ac:dyDescent="0.15">
      <c r="A52" s="2">
        <v>47</v>
      </c>
      <c r="B52" s="75"/>
      <c r="C52" s="331"/>
      <c r="D52" s="101"/>
      <c r="E52" s="99"/>
      <c r="F52" s="52"/>
      <c r="G52" s="53" t="str">
        <f t="shared" si="0"/>
        <v/>
      </c>
      <c r="H52" s="3"/>
      <c r="L52" s="322"/>
      <c r="M52" s="322"/>
    </row>
    <row r="53" spans="1:13" ht="25.5" customHeight="1" x14ac:dyDescent="0.15">
      <c r="A53" s="2">
        <v>48</v>
      </c>
      <c r="B53" s="75"/>
      <c r="C53" s="331"/>
      <c r="D53" s="77"/>
      <c r="E53" s="99"/>
      <c r="F53" s="52"/>
      <c r="G53" s="53" t="str">
        <f t="shared" si="0"/>
        <v/>
      </c>
      <c r="H53" s="3"/>
      <c r="L53" s="322"/>
      <c r="M53" s="322"/>
    </row>
    <row r="54" spans="1:13" ht="25.5" customHeight="1" x14ac:dyDescent="0.15">
      <c r="A54" s="2">
        <v>49</v>
      </c>
      <c r="B54" s="75"/>
      <c r="C54" s="331"/>
      <c r="D54" s="101"/>
      <c r="E54" s="99"/>
      <c r="F54" s="52"/>
      <c r="G54" s="53" t="str">
        <f t="shared" si="0"/>
        <v/>
      </c>
      <c r="H54" s="3"/>
      <c r="L54" s="322"/>
      <c r="M54" s="322"/>
    </row>
    <row r="55" spans="1:13" ht="25.5" customHeight="1" x14ac:dyDescent="0.15">
      <c r="A55" s="2">
        <v>50</v>
      </c>
      <c r="B55" s="75"/>
      <c r="C55" s="331"/>
      <c r="D55" s="101"/>
      <c r="E55" s="99"/>
      <c r="F55" s="52"/>
      <c r="G55" s="53" t="str">
        <f t="shared" si="0"/>
        <v/>
      </c>
      <c r="H55" s="3"/>
      <c r="L55" s="322"/>
      <c r="M55" s="322"/>
    </row>
    <row r="56" spans="1:13" ht="25.5" customHeight="1" x14ac:dyDescent="0.15">
      <c r="A56" s="2">
        <v>51</v>
      </c>
      <c r="B56" s="75"/>
      <c r="C56" s="331"/>
      <c r="D56" s="101"/>
      <c r="E56" s="99"/>
      <c r="F56" s="52"/>
      <c r="G56" s="53" t="str">
        <f t="shared" si="0"/>
        <v/>
      </c>
      <c r="H56" s="3"/>
      <c r="L56" s="322"/>
      <c r="M56" s="322"/>
    </row>
    <row r="57" spans="1:13" ht="25.5" customHeight="1" x14ac:dyDescent="0.15">
      <c r="A57" s="2">
        <v>52</v>
      </c>
      <c r="B57" s="75"/>
      <c r="C57" s="331"/>
      <c r="D57" s="101"/>
      <c r="E57" s="99"/>
      <c r="F57" s="52"/>
      <c r="G57" s="53" t="str">
        <f t="shared" si="0"/>
        <v/>
      </c>
      <c r="H57" s="3"/>
      <c r="L57" s="322"/>
      <c r="M57" s="322"/>
    </row>
    <row r="58" spans="1:13" ht="25.5" customHeight="1" x14ac:dyDescent="0.15">
      <c r="A58" s="2">
        <v>53</v>
      </c>
      <c r="B58" s="75"/>
      <c r="C58" s="331"/>
      <c r="D58" s="101"/>
      <c r="E58" s="99"/>
      <c r="F58" s="52"/>
      <c r="G58" s="53" t="str">
        <f t="shared" si="0"/>
        <v/>
      </c>
      <c r="H58" s="3"/>
      <c r="L58" s="322"/>
      <c r="M58" s="322"/>
    </row>
    <row r="59" spans="1:13" ht="25.5" customHeight="1" x14ac:dyDescent="0.15">
      <c r="A59" s="2">
        <v>54</v>
      </c>
      <c r="B59" s="75"/>
      <c r="C59" s="331"/>
      <c r="D59" s="101"/>
      <c r="E59" s="99"/>
      <c r="F59" s="52"/>
      <c r="G59" s="53" t="str">
        <f t="shared" si="0"/>
        <v/>
      </c>
      <c r="H59" s="3"/>
      <c r="L59" s="322"/>
      <c r="M59" s="322"/>
    </row>
    <row r="60" spans="1:13" ht="25.5" customHeight="1" x14ac:dyDescent="0.15">
      <c r="A60" s="2">
        <v>55</v>
      </c>
      <c r="B60" s="75"/>
      <c r="C60" s="331"/>
      <c r="D60" s="124"/>
      <c r="E60" s="99"/>
      <c r="F60" s="52"/>
      <c r="G60" s="53" t="str">
        <f t="shared" si="0"/>
        <v/>
      </c>
      <c r="H60" s="3"/>
      <c r="L60" s="322"/>
      <c r="M60" s="322"/>
    </row>
    <row r="61" spans="1:13" ht="25.5" customHeight="1" x14ac:dyDescent="0.15">
      <c r="A61" s="2">
        <v>56</v>
      </c>
      <c r="B61" s="75"/>
      <c r="C61" s="331"/>
      <c r="D61" s="101"/>
      <c r="E61" s="99"/>
      <c r="F61" s="52"/>
      <c r="G61" s="53" t="str">
        <f t="shared" ref="G61:G64" si="1">IF(B61="","",G60+E61-F61)</f>
        <v/>
      </c>
      <c r="H61" s="3"/>
      <c r="L61" s="322"/>
      <c r="M61" s="322"/>
    </row>
    <row r="62" spans="1:13" ht="25.5" customHeight="1" x14ac:dyDescent="0.15">
      <c r="A62" s="2">
        <v>57</v>
      </c>
      <c r="B62" s="75"/>
      <c r="C62" s="331"/>
      <c r="D62" s="77"/>
      <c r="E62" s="99"/>
      <c r="F62" s="52"/>
      <c r="G62" s="53" t="str">
        <f t="shared" si="1"/>
        <v/>
      </c>
      <c r="H62" s="3"/>
      <c r="L62" s="322"/>
      <c r="M62" s="322"/>
    </row>
    <row r="63" spans="1:13" ht="25.5" customHeight="1" x14ac:dyDescent="0.15">
      <c r="A63" s="2">
        <v>58</v>
      </c>
      <c r="B63" s="75"/>
      <c r="C63" s="331"/>
      <c r="D63" s="77"/>
      <c r="E63" s="99"/>
      <c r="F63" s="52"/>
      <c r="G63" s="53" t="str">
        <f t="shared" si="1"/>
        <v/>
      </c>
      <c r="H63" s="3"/>
      <c r="L63" s="322"/>
      <c r="M63" s="322"/>
    </row>
    <row r="64" spans="1:13" ht="25.5" customHeight="1" x14ac:dyDescent="0.15">
      <c r="A64" s="2">
        <v>59</v>
      </c>
      <c r="B64" s="75"/>
      <c r="C64" s="331"/>
      <c r="D64" s="77"/>
      <c r="E64" s="99"/>
      <c r="F64" s="52"/>
      <c r="G64" s="53" t="str">
        <f t="shared" si="1"/>
        <v/>
      </c>
      <c r="H64" s="3"/>
      <c r="L64" s="322"/>
      <c r="M64" s="322"/>
    </row>
    <row r="65" spans="1:13" ht="25.5" customHeight="1" x14ac:dyDescent="0.15">
      <c r="A65" s="2">
        <v>60</v>
      </c>
      <c r="B65" s="75"/>
      <c r="C65" s="331"/>
      <c r="D65" s="77"/>
      <c r="E65" s="99"/>
      <c r="F65" s="50"/>
      <c r="G65" s="53" t="str">
        <f>IF(B65="","",#REF!+E65-F65)</f>
        <v/>
      </c>
      <c r="H65" s="3"/>
      <c r="M65" s="322"/>
    </row>
    <row r="66" spans="1:13" ht="24" customHeight="1" x14ac:dyDescent="0.15">
      <c r="B66" s="61"/>
      <c r="C66" s="62"/>
      <c r="D66" s="63"/>
      <c r="E66" s="326">
        <f>SUM(E6:E65)</f>
        <v>0</v>
      </c>
      <c r="F66" s="326">
        <f>SUM(F6:F65)</f>
        <v>0</v>
      </c>
      <c r="G66" s="54"/>
      <c r="H66" s="3"/>
    </row>
    <row r="67" spans="1:13" x14ac:dyDescent="0.15">
      <c r="C67" s="9"/>
      <c r="D67" s="8"/>
      <c r="E67" s="327" t="str">
        <f>IF(E66=F66,"OK","Err")</f>
        <v>OK</v>
      </c>
      <c r="F67" s="327"/>
      <c r="G67" s="6"/>
      <c r="H67" s="3"/>
    </row>
    <row r="68" spans="1:13" ht="25.5" customHeight="1" x14ac:dyDescent="0.15">
      <c r="C68" s="9"/>
      <c r="D68" s="8"/>
      <c r="E68" s="328"/>
      <c r="F68" s="328">
        <f>E66-F66</f>
        <v>0</v>
      </c>
      <c r="G68" s="6"/>
      <c r="H68" s="3"/>
    </row>
    <row r="69" spans="1:13" ht="27.75" customHeight="1" x14ac:dyDescent="0.15">
      <c r="C69" s="9"/>
      <c r="D69" s="8"/>
      <c r="E69" s="328"/>
      <c r="F69" s="328"/>
      <c r="G69" s="6"/>
      <c r="H69" s="3"/>
      <c r="I69" s="4"/>
    </row>
    <row r="70" spans="1:13" ht="30" customHeight="1" x14ac:dyDescent="0.15">
      <c r="C70" s="10"/>
      <c r="G70" s="2"/>
      <c r="H70" s="3"/>
    </row>
    <row r="71" spans="1:13" ht="30" customHeight="1" x14ac:dyDescent="0.15">
      <c r="C71" s="10"/>
      <c r="F71" s="2"/>
      <c r="G71" s="2"/>
      <c r="H71" s="3"/>
    </row>
    <row r="72" spans="1:13" ht="30" customHeight="1" x14ac:dyDescent="0.15">
      <c r="C72" s="10"/>
      <c r="G72" s="2"/>
      <c r="H72" s="3"/>
    </row>
    <row r="73" spans="1:13" ht="30" customHeight="1" x14ac:dyDescent="0.15">
      <c r="C73" s="10"/>
      <c r="G73" s="2"/>
      <c r="H73" s="3"/>
    </row>
    <row r="74" spans="1:13" ht="30" customHeight="1" x14ac:dyDescent="0.15">
      <c r="C74" s="10"/>
      <c r="E74" s="31"/>
      <c r="F74" s="31"/>
      <c r="G74" s="2"/>
      <c r="H74" s="3"/>
    </row>
    <row r="75" spans="1:13" ht="30" customHeight="1" x14ac:dyDescent="0.15">
      <c r="C75" s="10"/>
      <c r="G75" s="2"/>
      <c r="H75" s="3"/>
    </row>
    <row r="76" spans="1:13" ht="30" customHeight="1" x14ac:dyDescent="0.15">
      <c r="C76" s="10"/>
      <c r="G76" s="2"/>
      <c r="H76" s="3"/>
    </row>
    <row r="77" spans="1:13" ht="30" customHeight="1" x14ac:dyDescent="0.15">
      <c r="C77" s="10"/>
      <c r="G77" s="2"/>
      <c r="H77" s="3"/>
    </row>
    <row r="78" spans="1:13" ht="30" customHeight="1" x14ac:dyDescent="0.15">
      <c r="C78" s="10"/>
      <c r="G78" s="2"/>
      <c r="H78" s="3"/>
    </row>
    <row r="79" spans="1:13" ht="30" customHeight="1" x14ac:dyDescent="0.15">
      <c r="C79" s="10"/>
      <c r="G79" s="2"/>
      <c r="H79" s="3"/>
    </row>
    <row r="80" spans="1:13" ht="30" customHeight="1" x14ac:dyDescent="0.15">
      <c r="C80" s="10"/>
      <c r="G80" s="2"/>
      <c r="H80" s="3"/>
    </row>
    <row r="81" spans="3:8" ht="30" customHeight="1" x14ac:dyDescent="0.15">
      <c r="C81" s="10"/>
      <c r="G81" s="2"/>
      <c r="H81" s="3"/>
    </row>
    <row r="82" spans="3:8" ht="30" customHeight="1" x14ac:dyDescent="0.15">
      <c r="C82" s="10"/>
      <c r="G82" s="2"/>
      <c r="H82" s="3"/>
    </row>
    <row r="83" spans="3:8" ht="30" customHeight="1" x14ac:dyDescent="0.15">
      <c r="C83" s="10"/>
      <c r="G83" s="2"/>
      <c r="H83" s="3"/>
    </row>
    <row r="84" spans="3:8" ht="30" customHeight="1" x14ac:dyDescent="0.15">
      <c r="C84" s="10"/>
      <c r="G84" s="2"/>
      <c r="H84" s="3"/>
    </row>
    <row r="85" spans="3:8" ht="30" customHeight="1" x14ac:dyDescent="0.15">
      <c r="C85" s="10"/>
      <c r="G85" s="2"/>
      <c r="H85" s="3"/>
    </row>
    <row r="86" spans="3:8" ht="30" customHeight="1" x14ac:dyDescent="0.15">
      <c r="C86" s="10"/>
      <c r="G86" s="2"/>
      <c r="H86" s="3"/>
    </row>
    <row r="87" spans="3:8" ht="30" customHeight="1" x14ac:dyDescent="0.15">
      <c r="C87" s="10"/>
      <c r="G87" s="2"/>
      <c r="H87" s="3"/>
    </row>
    <row r="88" spans="3:8" ht="30" customHeight="1" x14ac:dyDescent="0.15">
      <c r="C88" s="10"/>
      <c r="G88" s="2"/>
      <c r="H88" s="3"/>
    </row>
    <row r="89" spans="3:8" ht="30" customHeight="1" x14ac:dyDescent="0.15">
      <c r="C89" s="10"/>
      <c r="G89" s="2"/>
      <c r="H89" s="3"/>
    </row>
    <row r="90" spans="3:8" ht="30" customHeight="1" x14ac:dyDescent="0.15">
      <c r="C90" s="10"/>
      <c r="G90" s="2"/>
      <c r="H90" s="3"/>
    </row>
    <row r="91" spans="3:8" ht="30" customHeight="1" x14ac:dyDescent="0.15">
      <c r="G91" s="2"/>
      <c r="H91" s="3"/>
    </row>
    <row r="92" spans="3:8" ht="30" customHeight="1" x14ac:dyDescent="0.15">
      <c r="G92" s="2"/>
      <c r="H92" s="3"/>
    </row>
    <row r="93" spans="3:8" ht="30" customHeight="1" x14ac:dyDescent="0.15">
      <c r="G93" s="2"/>
      <c r="H93" s="3"/>
    </row>
    <row r="94" spans="3:8" ht="30" customHeight="1" x14ac:dyDescent="0.15">
      <c r="G94" s="2"/>
      <c r="H94" s="3"/>
    </row>
    <row r="95" spans="3:8" ht="30" customHeight="1" x14ac:dyDescent="0.15">
      <c r="G95" s="2"/>
      <c r="H95" s="3"/>
    </row>
    <row r="96" spans="3:8" ht="30" customHeight="1" x14ac:dyDescent="0.15">
      <c r="G96" s="2"/>
      <c r="H96" s="3"/>
    </row>
    <row r="97" spans="6:8" x14ac:dyDescent="0.15">
      <c r="G97" s="2"/>
      <c r="H97" s="3"/>
    </row>
    <row r="98" spans="6:8" x14ac:dyDescent="0.15">
      <c r="F98" s="329"/>
      <c r="G98" s="3"/>
      <c r="H98" s="3"/>
    </row>
    <row r="99" spans="6:8" x14ac:dyDescent="0.15">
      <c r="F99" s="329"/>
      <c r="G99" s="3"/>
      <c r="H99" s="3"/>
    </row>
    <row r="100" spans="6:8" x14ac:dyDescent="0.15">
      <c r="F100" s="329"/>
      <c r="G100" s="3"/>
      <c r="H100" s="3"/>
    </row>
    <row r="101" spans="6:8" x14ac:dyDescent="0.15">
      <c r="F101" s="329"/>
      <c r="G101" s="3"/>
      <c r="H101" s="3"/>
    </row>
    <row r="102" spans="6:8" x14ac:dyDescent="0.15">
      <c r="F102" s="329"/>
      <c r="G102" s="3"/>
      <c r="H102" s="3"/>
    </row>
    <row r="103" spans="6:8" x14ac:dyDescent="0.15">
      <c r="F103" s="329"/>
      <c r="G103" s="3"/>
      <c r="H103" s="3"/>
    </row>
    <row r="104" spans="6:8" x14ac:dyDescent="0.15">
      <c r="F104" s="329"/>
      <c r="G104" s="3"/>
      <c r="H104" s="3"/>
    </row>
    <row r="105" spans="6:8" x14ac:dyDescent="0.15">
      <c r="F105" s="329"/>
      <c r="G105" s="3"/>
      <c r="H105" s="3"/>
    </row>
    <row r="106" spans="6:8" x14ac:dyDescent="0.15">
      <c r="F106" s="329"/>
      <c r="G106" s="3"/>
      <c r="H106" s="3"/>
    </row>
    <row r="107" spans="6:8" x14ac:dyDescent="0.15">
      <c r="F107" s="329"/>
      <c r="G107" s="3"/>
      <c r="H107" s="3"/>
    </row>
    <row r="108" spans="6:8" x14ac:dyDescent="0.15">
      <c r="F108" s="329"/>
      <c r="G108" s="3"/>
      <c r="H108" s="3"/>
    </row>
    <row r="109" spans="6:8" x14ac:dyDescent="0.15">
      <c r="F109" s="329"/>
      <c r="G109" s="3"/>
      <c r="H109" s="3"/>
    </row>
    <row r="110" spans="6:8" x14ac:dyDescent="0.15">
      <c r="F110" s="329"/>
      <c r="G110" s="3"/>
      <c r="H110" s="3"/>
    </row>
    <row r="111" spans="6:8" x14ac:dyDescent="0.15">
      <c r="F111" s="329"/>
      <c r="G111" s="3"/>
      <c r="H111" s="3"/>
    </row>
    <row r="112" spans="6:8" x14ac:dyDescent="0.15">
      <c r="F112" s="329"/>
      <c r="G112" s="3"/>
      <c r="H112" s="3"/>
    </row>
    <row r="113" spans="6:8" x14ac:dyDescent="0.15">
      <c r="F113" s="329"/>
      <c r="G113" s="3"/>
      <c r="H113" s="3"/>
    </row>
    <row r="114" spans="6:8" x14ac:dyDescent="0.15">
      <c r="F114" s="329"/>
      <c r="G114" s="3"/>
      <c r="H114" s="3"/>
    </row>
    <row r="115" spans="6:8" x14ac:dyDescent="0.15">
      <c r="F115" s="329"/>
      <c r="G115" s="3"/>
      <c r="H115" s="3"/>
    </row>
    <row r="116" spans="6:8" x14ac:dyDescent="0.15">
      <c r="F116" s="329"/>
      <c r="G116" s="3"/>
      <c r="H116" s="3"/>
    </row>
    <row r="117" spans="6:8" x14ac:dyDescent="0.15">
      <c r="F117" s="329"/>
      <c r="G117" s="3"/>
      <c r="H117" s="3"/>
    </row>
    <row r="118" spans="6:8" x14ac:dyDescent="0.15">
      <c r="F118" s="329"/>
      <c r="G118" s="3"/>
      <c r="H118" s="3"/>
    </row>
    <row r="119" spans="6:8" x14ac:dyDescent="0.15">
      <c r="F119" s="329"/>
      <c r="G119" s="3"/>
      <c r="H119" s="3"/>
    </row>
    <row r="120" spans="6:8" x14ac:dyDescent="0.15">
      <c r="F120" s="329"/>
      <c r="G120" s="3"/>
      <c r="H120" s="3"/>
    </row>
    <row r="121" spans="6:8" x14ac:dyDescent="0.15">
      <c r="F121" s="329"/>
      <c r="G121" s="3"/>
      <c r="H121" s="3"/>
    </row>
    <row r="122" spans="6:8" x14ac:dyDescent="0.15">
      <c r="F122" s="329"/>
      <c r="G122" s="3"/>
      <c r="H122" s="3"/>
    </row>
    <row r="123" spans="6:8" x14ac:dyDescent="0.15">
      <c r="F123" s="329"/>
      <c r="G123" s="3"/>
      <c r="H123" s="3"/>
    </row>
    <row r="124" spans="6:8" x14ac:dyDescent="0.15">
      <c r="F124" s="329"/>
      <c r="G124" s="3"/>
      <c r="H124" s="3"/>
    </row>
    <row r="125" spans="6:8" x14ac:dyDescent="0.15">
      <c r="F125" s="329"/>
      <c r="G125" s="3"/>
      <c r="H125" s="3"/>
    </row>
    <row r="126" spans="6:8" x14ac:dyDescent="0.15">
      <c r="F126" s="329"/>
      <c r="G126" s="3"/>
      <c r="H126" s="3"/>
    </row>
    <row r="127" spans="6:8" x14ac:dyDescent="0.15">
      <c r="F127" s="329"/>
      <c r="G127" s="3"/>
      <c r="H127" s="3"/>
    </row>
    <row r="128" spans="6:8" x14ac:dyDescent="0.15">
      <c r="F128" s="329"/>
      <c r="G128" s="3"/>
      <c r="H128" s="3"/>
    </row>
    <row r="129" spans="6:8" x14ac:dyDescent="0.15">
      <c r="F129" s="329"/>
      <c r="G129" s="3"/>
      <c r="H129" s="3"/>
    </row>
    <row r="130" spans="6:8" x14ac:dyDescent="0.15">
      <c r="F130" s="329"/>
      <c r="G130" s="3"/>
      <c r="H130" s="3"/>
    </row>
    <row r="131" spans="6:8" x14ac:dyDescent="0.15">
      <c r="F131" s="329"/>
      <c r="G131" s="3"/>
      <c r="H131" s="3"/>
    </row>
    <row r="132" spans="6:8" x14ac:dyDescent="0.15">
      <c r="F132" s="329"/>
      <c r="G132" s="3"/>
      <c r="H132" s="3"/>
    </row>
    <row r="133" spans="6:8" x14ac:dyDescent="0.15">
      <c r="F133" s="329"/>
      <c r="G133" s="3"/>
      <c r="H133" s="3"/>
    </row>
    <row r="134" spans="6:8" x14ac:dyDescent="0.15">
      <c r="F134" s="329"/>
      <c r="G134" s="3"/>
      <c r="H134" s="3"/>
    </row>
    <row r="135" spans="6:8" x14ac:dyDescent="0.15">
      <c r="F135" s="329"/>
      <c r="G135" s="3"/>
      <c r="H135" s="3"/>
    </row>
    <row r="136" spans="6:8" x14ac:dyDescent="0.15">
      <c r="F136" s="329"/>
      <c r="G136" s="3"/>
      <c r="H136" s="3"/>
    </row>
    <row r="137" spans="6:8" x14ac:dyDescent="0.15">
      <c r="F137" s="329"/>
      <c r="G137" s="3"/>
      <c r="H137" s="3"/>
    </row>
    <row r="138" spans="6:8" x14ac:dyDescent="0.15">
      <c r="F138" s="329"/>
      <c r="G138" s="3"/>
      <c r="H138" s="3"/>
    </row>
    <row r="139" spans="6:8" x14ac:dyDescent="0.15">
      <c r="F139" s="329"/>
      <c r="G139" s="3"/>
      <c r="H139" s="3"/>
    </row>
    <row r="140" spans="6:8" x14ac:dyDescent="0.15">
      <c r="F140" s="329"/>
      <c r="G140" s="3"/>
      <c r="H140" s="3"/>
    </row>
    <row r="141" spans="6:8" x14ac:dyDescent="0.15">
      <c r="F141" s="329"/>
      <c r="G141" s="3"/>
      <c r="H141" s="3"/>
    </row>
    <row r="142" spans="6:8" x14ac:dyDescent="0.15">
      <c r="F142" s="329"/>
      <c r="G142" s="3"/>
      <c r="H142" s="3"/>
    </row>
    <row r="143" spans="6:8" x14ac:dyDescent="0.15">
      <c r="F143" s="329"/>
      <c r="G143" s="3"/>
      <c r="H143" s="3"/>
    </row>
    <row r="144" spans="6:8" x14ac:dyDescent="0.15">
      <c r="F144" s="329"/>
      <c r="G144" s="3"/>
      <c r="H144" s="3"/>
    </row>
    <row r="145" spans="6:8" x14ac:dyDescent="0.15">
      <c r="F145" s="329"/>
      <c r="G145" s="3"/>
      <c r="H145" s="3"/>
    </row>
    <row r="146" spans="6:8" x14ac:dyDescent="0.15">
      <c r="F146" s="329"/>
      <c r="G146" s="3"/>
      <c r="H146" s="3"/>
    </row>
    <row r="147" spans="6:8" x14ac:dyDescent="0.15">
      <c r="F147" s="329"/>
      <c r="G147" s="3"/>
      <c r="H147" s="3"/>
    </row>
    <row r="148" spans="6:8" x14ac:dyDescent="0.15">
      <c r="F148" s="329"/>
      <c r="G148" s="3"/>
      <c r="H148" s="3"/>
    </row>
    <row r="149" spans="6:8" x14ac:dyDescent="0.15">
      <c r="F149" s="329"/>
      <c r="G149" s="3"/>
      <c r="H149" s="3"/>
    </row>
    <row r="150" spans="6:8" x14ac:dyDescent="0.15">
      <c r="F150" s="329"/>
      <c r="G150" s="3"/>
      <c r="H150" s="3"/>
    </row>
    <row r="151" spans="6:8" x14ac:dyDescent="0.15">
      <c r="F151" s="329"/>
      <c r="G151" s="3"/>
      <c r="H151" s="3"/>
    </row>
    <row r="152" spans="6:8" x14ac:dyDescent="0.15">
      <c r="F152" s="329"/>
      <c r="G152" s="3"/>
      <c r="H152" s="3"/>
    </row>
    <row r="153" spans="6:8" x14ac:dyDescent="0.15">
      <c r="F153" s="329"/>
      <c r="G153" s="3"/>
      <c r="H153" s="3"/>
    </row>
    <row r="154" spans="6:8" x14ac:dyDescent="0.15">
      <c r="F154" s="329"/>
      <c r="G154" s="3"/>
      <c r="H154" s="3"/>
    </row>
    <row r="155" spans="6:8" x14ac:dyDescent="0.15">
      <c r="F155" s="329"/>
      <c r="G155" s="3"/>
      <c r="H155" s="3"/>
    </row>
    <row r="156" spans="6:8" x14ac:dyDescent="0.15">
      <c r="F156" s="329"/>
      <c r="G156" s="3"/>
      <c r="H156" s="3"/>
    </row>
    <row r="157" spans="6:8" x14ac:dyDescent="0.15">
      <c r="F157" s="329"/>
      <c r="G157" s="3"/>
      <c r="H157" s="3"/>
    </row>
    <row r="158" spans="6:8" x14ac:dyDescent="0.15">
      <c r="F158" s="329"/>
      <c r="G158" s="3"/>
      <c r="H158" s="3"/>
    </row>
    <row r="159" spans="6:8" x14ac:dyDescent="0.15">
      <c r="F159" s="329"/>
      <c r="G159" s="3"/>
      <c r="H159" s="3"/>
    </row>
    <row r="160" spans="6:8" x14ac:dyDescent="0.15">
      <c r="F160" s="329"/>
      <c r="G160" s="3"/>
      <c r="H160" s="3"/>
    </row>
    <row r="161" spans="6:8" x14ac:dyDescent="0.15">
      <c r="F161" s="329"/>
      <c r="G161" s="3"/>
      <c r="H161" s="3"/>
    </row>
    <row r="162" spans="6:8" x14ac:dyDescent="0.15">
      <c r="F162" s="329"/>
      <c r="G162" s="3"/>
      <c r="H162" s="3"/>
    </row>
    <row r="163" spans="6:8" x14ac:dyDescent="0.15">
      <c r="F163" s="329"/>
      <c r="G163" s="3"/>
      <c r="H163" s="3"/>
    </row>
    <row r="164" spans="6:8" x14ac:dyDescent="0.15">
      <c r="F164" s="329"/>
      <c r="G164" s="3"/>
      <c r="H164" s="3"/>
    </row>
    <row r="165" spans="6:8" x14ac:dyDescent="0.15">
      <c r="F165" s="329"/>
      <c r="G165" s="3"/>
      <c r="H165" s="3"/>
    </row>
    <row r="166" spans="6:8" x14ac:dyDescent="0.15">
      <c r="F166" s="329"/>
      <c r="G166" s="3"/>
      <c r="H166" s="3"/>
    </row>
    <row r="167" spans="6:8" x14ac:dyDescent="0.15">
      <c r="F167" s="329"/>
      <c r="G167" s="3"/>
      <c r="H167" s="3"/>
    </row>
    <row r="168" spans="6:8" x14ac:dyDescent="0.15">
      <c r="F168" s="329"/>
      <c r="G168" s="3"/>
      <c r="H168" s="3"/>
    </row>
    <row r="169" spans="6:8" x14ac:dyDescent="0.15">
      <c r="F169" s="329"/>
      <c r="G169" s="3"/>
      <c r="H169" s="3"/>
    </row>
    <row r="170" spans="6:8" x14ac:dyDescent="0.15">
      <c r="F170" s="329"/>
      <c r="G170" s="3"/>
      <c r="H170" s="3"/>
    </row>
    <row r="171" spans="6:8" x14ac:dyDescent="0.15">
      <c r="F171" s="329"/>
      <c r="G171" s="3"/>
      <c r="H171" s="3"/>
    </row>
    <row r="172" spans="6:8" x14ac:dyDescent="0.15">
      <c r="F172" s="329"/>
      <c r="G172" s="3"/>
      <c r="H172" s="3"/>
    </row>
    <row r="173" spans="6:8" x14ac:dyDescent="0.15">
      <c r="F173" s="329"/>
      <c r="G173" s="3"/>
      <c r="H173" s="3"/>
    </row>
    <row r="174" spans="6:8" x14ac:dyDescent="0.15">
      <c r="F174" s="329"/>
      <c r="G174" s="3"/>
      <c r="H174" s="3"/>
    </row>
    <row r="175" spans="6:8" x14ac:dyDescent="0.15">
      <c r="F175" s="329"/>
      <c r="G175" s="3"/>
      <c r="H175" s="3"/>
    </row>
    <row r="176" spans="6:8" x14ac:dyDescent="0.15">
      <c r="F176" s="329"/>
      <c r="G176" s="3"/>
      <c r="H176" s="3"/>
    </row>
    <row r="177" spans="6:8" x14ac:dyDescent="0.15">
      <c r="F177" s="329"/>
      <c r="G177" s="3"/>
      <c r="H177" s="3"/>
    </row>
    <row r="178" spans="6:8" x14ac:dyDescent="0.15">
      <c r="F178" s="329"/>
      <c r="G178" s="3"/>
      <c r="H178" s="3"/>
    </row>
    <row r="179" spans="6:8" x14ac:dyDescent="0.15">
      <c r="F179" s="329"/>
      <c r="G179" s="3"/>
      <c r="H179" s="3"/>
    </row>
    <row r="180" spans="6:8" x14ac:dyDescent="0.15">
      <c r="F180" s="329"/>
      <c r="G180" s="3"/>
      <c r="H180" s="3"/>
    </row>
    <row r="181" spans="6:8" x14ac:dyDescent="0.15">
      <c r="F181" s="329"/>
      <c r="G181" s="3"/>
      <c r="H181" s="3"/>
    </row>
    <row r="182" spans="6:8" x14ac:dyDescent="0.15">
      <c r="F182" s="329"/>
      <c r="G182" s="3"/>
      <c r="H182" s="3"/>
    </row>
    <row r="183" spans="6:8" x14ac:dyDescent="0.15">
      <c r="F183" s="329"/>
      <c r="G183" s="3"/>
      <c r="H183" s="3"/>
    </row>
    <row r="184" spans="6:8" x14ac:dyDescent="0.15">
      <c r="F184" s="329"/>
      <c r="G184" s="3"/>
      <c r="H184" s="3"/>
    </row>
    <row r="185" spans="6:8" x14ac:dyDescent="0.15">
      <c r="F185" s="329"/>
      <c r="G185" s="3"/>
      <c r="H185" s="3"/>
    </row>
    <row r="186" spans="6:8" x14ac:dyDescent="0.15">
      <c r="F186" s="329"/>
      <c r="G186" s="3"/>
      <c r="H186" s="3"/>
    </row>
    <row r="187" spans="6:8" x14ac:dyDescent="0.15">
      <c r="F187" s="329"/>
      <c r="G187" s="3"/>
      <c r="H187" s="3"/>
    </row>
    <row r="188" spans="6:8" x14ac:dyDescent="0.15">
      <c r="F188" s="329"/>
      <c r="G188" s="3"/>
      <c r="H188" s="3"/>
    </row>
    <row r="189" spans="6:8" x14ac:dyDescent="0.15">
      <c r="F189" s="329"/>
      <c r="G189" s="3"/>
      <c r="H189" s="3"/>
    </row>
    <row r="190" spans="6:8" x14ac:dyDescent="0.15">
      <c r="F190" s="329"/>
      <c r="G190" s="3"/>
      <c r="H190" s="3"/>
    </row>
    <row r="191" spans="6:8" x14ac:dyDescent="0.15">
      <c r="F191" s="329"/>
      <c r="G191" s="3"/>
      <c r="H191" s="3"/>
    </row>
    <row r="192" spans="6:8" x14ac:dyDescent="0.15">
      <c r="F192" s="329"/>
      <c r="G192" s="3"/>
      <c r="H192" s="3"/>
    </row>
    <row r="193" spans="6:8" x14ac:dyDescent="0.15">
      <c r="F193" s="329"/>
      <c r="G193" s="3"/>
      <c r="H193" s="3"/>
    </row>
    <row r="194" spans="6:8" x14ac:dyDescent="0.15">
      <c r="F194" s="329"/>
      <c r="G194" s="3"/>
      <c r="H194" s="3"/>
    </row>
    <row r="195" spans="6:8" x14ac:dyDescent="0.15">
      <c r="F195" s="329"/>
      <c r="G195" s="3"/>
      <c r="H195" s="3"/>
    </row>
    <row r="196" spans="6:8" x14ac:dyDescent="0.15">
      <c r="F196" s="329"/>
      <c r="G196" s="3"/>
      <c r="H196" s="3"/>
    </row>
    <row r="197" spans="6:8" x14ac:dyDescent="0.15">
      <c r="F197" s="329"/>
      <c r="G197" s="3"/>
      <c r="H197" s="3"/>
    </row>
    <row r="198" spans="6:8" x14ac:dyDescent="0.15">
      <c r="F198" s="329"/>
      <c r="G198" s="3"/>
      <c r="H198" s="3"/>
    </row>
    <row r="199" spans="6:8" x14ac:dyDescent="0.15">
      <c r="F199" s="329"/>
      <c r="G199" s="3"/>
      <c r="H199" s="3"/>
    </row>
    <row r="200" spans="6:8" x14ac:dyDescent="0.15">
      <c r="F200" s="329"/>
      <c r="G200" s="3"/>
      <c r="H200" s="3"/>
    </row>
    <row r="201" spans="6:8" x14ac:dyDescent="0.15">
      <c r="F201" s="329"/>
      <c r="G201" s="3"/>
      <c r="H201" s="3"/>
    </row>
    <row r="202" spans="6:8" x14ac:dyDescent="0.15">
      <c r="F202" s="329"/>
      <c r="G202" s="3"/>
      <c r="H202" s="3"/>
    </row>
    <row r="203" spans="6:8" x14ac:dyDescent="0.15">
      <c r="F203" s="329"/>
      <c r="G203" s="3"/>
      <c r="H203" s="3"/>
    </row>
    <row r="204" spans="6:8" x14ac:dyDescent="0.15">
      <c r="F204" s="329"/>
      <c r="G204" s="3"/>
      <c r="H204" s="3"/>
    </row>
    <row r="205" spans="6:8" x14ac:dyDescent="0.15">
      <c r="F205" s="329"/>
      <c r="G205" s="3"/>
      <c r="H205" s="3"/>
    </row>
    <row r="206" spans="6:8" x14ac:dyDescent="0.15">
      <c r="F206" s="329"/>
      <c r="G206" s="3"/>
      <c r="H206" s="3"/>
    </row>
    <row r="207" spans="6:8" x14ac:dyDescent="0.15">
      <c r="F207" s="329"/>
      <c r="G207" s="3"/>
      <c r="H207" s="3"/>
    </row>
    <row r="208" spans="6:8" x14ac:dyDescent="0.15">
      <c r="F208" s="329"/>
      <c r="G208" s="3"/>
      <c r="H208" s="3"/>
    </row>
    <row r="209" spans="6:8" x14ac:dyDescent="0.15">
      <c r="F209" s="329"/>
      <c r="G209" s="3"/>
      <c r="H209" s="3"/>
    </row>
    <row r="210" spans="6:8" x14ac:dyDescent="0.15">
      <c r="F210" s="329"/>
      <c r="G210" s="3"/>
      <c r="H210" s="3"/>
    </row>
    <row r="211" spans="6:8" x14ac:dyDescent="0.15">
      <c r="F211" s="329"/>
      <c r="G211" s="3"/>
      <c r="H211" s="3"/>
    </row>
    <row r="212" spans="6:8" x14ac:dyDescent="0.15">
      <c r="F212" s="329"/>
      <c r="G212" s="3"/>
      <c r="H212" s="3"/>
    </row>
    <row r="213" spans="6:8" x14ac:dyDescent="0.15">
      <c r="F213" s="329"/>
      <c r="G213" s="3"/>
      <c r="H213" s="3"/>
    </row>
    <row r="214" spans="6:8" x14ac:dyDescent="0.15">
      <c r="F214" s="329"/>
      <c r="G214" s="3"/>
      <c r="H214" s="3"/>
    </row>
    <row r="215" spans="6:8" x14ac:dyDescent="0.15">
      <c r="F215" s="329"/>
      <c r="G215" s="3"/>
      <c r="H215" s="3"/>
    </row>
    <row r="216" spans="6:8" x14ac:dyDescent="0.15">
      <c r="F216" s="329"/>
      <c r="G216" s="3"/>
      <c r="H216" s="3"/>
    </row>
    <row r="217" spans="6:8" x14ac:dyDescent="0.15">
      <c r="F217" s="329"/>
      <c r="G217" s="3"/>
      <c r="H217" s="3"/>
    </row>
    <row r="218" spans="6:8" x14ac:dyDescent="0.15">
      <c r="F218" s="329"/>
      <c r="G218" s="3"/>
      <c r="H218" s="3"/>
    </row>
    <row r="219" spans="6:8" x14ac:dyDescent="0.15">
      <c r="F219" s="329"/>
      <c r="G219" s="3"/>
      <c r="H219" s="3"/>
    </row>
    <row r="220" spans="6:8" x14ac:dyDescent="0.15">
      <c r="F220" s="329"/>
      <c r="G220" s="3"/>
      <c r="H220" s="3"/>
    </row>
    <row r="221" spans="6:8" x14ac:dyDescent="0.15">
      <c r="F221" s="329"/>
      <c r="G221" s="3"/>
      <c r="H221" s="3"/>
    </row>
    <row r="222" spans="6:8" x14ac:dyDescent="0.15">
      <c r="F222" s="329"/>
      <c r="G222" s="3"/>
      <c r="H222" s="3"/>
    </row>
    <row r="223" spans="6:8" x14ac:dyDescent="0.15">
      <c r="F223" s="329"/>
      <c r="G223" s="3"/>
      <c r="H223" s="3"/>
    </row>
    <row r="224" spans="6:8" x14ac:dyDescent="0.15">
      <c r="F224" s="329"/>
      <c r="G224" s="3"/>
      <c r="H224" s="3"/>
    </row>
    <row r="225" spans="6:8" x14ac:dyDescent="0.15">
      <c r="F225" s="329"/>
      <c r="G225" s="3"/>
      <c r="H225" s="3"/>
    </row>
    <row r="226" spans="6:8" x14ac:dyDescent="0.15">
      <c r="F226" s="329"/>
      <c r="G226" s="3"/>
      <c r="H226" s="3"/>
    </row>
    <row r="227" spans="6:8" x14ac:dyDescent="0.15">
      <c r="F227" s="329"/>
      <c r="G227" s="3"/>
      <c r="H227" s="3"/>
    </row>
    <row r="228" spans="6:8" x14ac:dyDescent="0.15">
      <c r="F228" s="329"/>
      <c r="G228" s="3"/>
      <c r="H228" s="3"/>
    </row>
    <row r="229" spans="6:8" x14ac:dyDescent="0.15">
      <c r="F229" s="329"/>
      <c r="G229" s="3"/>
      <c r="H229" s="3"/>
    </row>
    <row r="230" spans="6:8" x14ac:dyDescent="0.15">
      <c r="F230" s="329"/>
      <c r="G230" s="3"/>
      <c r="H230" s="3"/>
    </row>
    <row r="231" spans="6:8" x14ac:dyDescent="0.15">
      <c r="F231" s="329"/>
      <c r="G231" s="3"/>
      <c r="H231" s="3"/>
    </row>
    <row r="232" spans="6:8" x14ac:dyDescent="0.15">
      <c r="F232" s="329"/>
      <c r="G232" s="3"/>
      <c r="H232" s="3"/>
    </row>
    <row r="233" spans="6:8" x14ac:dyDescent="0.15">
      <c r="F233" s="329"/>
      <c r="G233" s="3"/>
      <c r="H233" s="3"/>
    </row>
    <row r="234" spans="6:8" x14ac:dyDescent="0.15">
      <c r="F234" s="329"/>
      <c r="G234" s="3"/>
      <c r="H234" s="3"/>
    </row>
    <row r="235" spans="6:8" x14ac:dyDescent="0.15">
      <c r="F235" s="329"/>
      <c r="G235" s="3"/>
      <c r="H235" s="3"/>
    </row>
    <row r="236" spans="6:8" x14ac:dyDescent="0.15">
      <c r="F236" s="329"/>
      <c r="G236" s="3"/>
      <c r="H236" s="3"/>
    </row>
    <row r="237" spans="6:8" x14ac:dyDescent="0.15">
      <c r="F237" s="329"/>
      <c r="G237" s="3"/>
      <c r="H237" s="3"/>
    </row>
    <row r="238" spans="6:8" x14ac:dyDescent="0.15">
      <c r="F238" s="329"/>
      <c r="G238" s="3"/>
      <c r="H238" s="3"/>
    </row>
    <row r="239" spans="6:8" x14ac:dyDescent="0.15">
      <c r="F239" s="329"/>
      <c r="G239" s="3"/>
      <c r="H239" s="3"/>
    </row>
    <row r="240" spans="6:8" x14ac:dyDescent="0.15">
      <c r="F240" s="329"/>
      <c r="G240" s="3"/>
      <c r="H240" s="3"/>
    </row>
    <row r="241" spans="6:8" x14ac:dyDescent="0.15">
      <c r="F241" s="329"/>
      <c r="G241" s="3"/>
      <c r="H241" s="3"/>
    </row>
    <row r="242" spans="6:8" x14ac:dyDescent="0.15">
      <c r="F242" s="329"/>
      <c r="G242" s="3"/>
      <c r="H242" s="3"/>
    </row>
    <row r="243" spans="6:8" x14ac:dyDescent="0.15">
      <c r="F243" s="329"/>
      <c r="G243" s="3"/>
      <c r="H243" s="3"/>
    </row>
    <row r="244" spans="6:8" x14ac:dyDescent="0.15">
      <c r="F244" s="329"/>
      <c r="G244" s="3"/>
      <c r="H244" s="3"/>
    </row>
    <row r="245" spans="6:8" x14ac:dyDescent="0.15">
      <c r="F245" s="329"/>
      <c r="G245" s="3"/>
      <c r="H245" s="3"/>
    </row>
    <row r="246" spans="6:8" x14ac:dyDescent="0.15">
      <c r="F246" s="329"/>
      <c r="G246" s="3"/>
      <c r="H246" s="3"/>
    </row>
    <row r="247" spans="6:8" x14ac:dyDescent="0.15">
      <c r="F247" s="329"/>
      <c r="G247" s="3"/>
      <c r="H247" s="3"/>
    </row>
    <row r="248" spans="6:8" x14ac:dyDescent="0.15">
      <c r="F248" s="329"/>
      <c r="G248" s="3"/>
      <c r="H248" s="3"/>
    </row>
    <row r="249" spans="6:8" x14ac:dyDescent="0.15">
      <c r="F249" s="329"/>
      <c r="G249" s="3"/>
      <c r="H249" s="3"/>
    </row>
    <row r="250" spans="6:8" x14ac:dyDescent="0.15">
      <c r="F250" s="329"/>
      <c r="G250" s="3"/>
      <c r="H250" s="3"/>
    </row>
    <row r="251" spans="6:8" x14ac:dyDescent="0.15">
      <c r="F251" s="329"/>
      <c r="G251" s="3"/>
      <c r="H251" s="3"/>
    </row>
    <row r="252" spans="6:8" x14ac:dyDescent="0.15">
      <c r="F252" s="329"/>
      <c r="G252" s="3"/>
      <c r="H252" s="3"/>
    </row>
    <row r="253" spans="6:8" x14ac:dyDescent="0.15">
      <c r="F253" s="329"/>
      <c r="G253" s="3"/>
      <c r="H253" s="3"/>
    </row>
    <row r="254" spans="6:8" x14ac:dyDescent="0.15">
      <c r="F254" s="329"/>
      <c r="G254" s="3"/>
      <c r="H254" s="3"/>
    </row>
    <row r="255" spans="6:8" x14ac:dyDescent="0.15">
      <c r="F255" s="329"/>
      <c r="G255" s="3"/>
      <c r="H255" s="3"/>
    </row>
    <row r="256" spans="6:8" x14ac:dyDescent="0.15">
      <c r="F256" s="329"/>
      <c r="G256" s="3"/>
      <c r="H256" s="3"/>
    </row>
    <row r="257" spans="6:8" x14ac:dyDescent="0.15">
      <c r="F257" s="329"/>
      <c r="G257" s="3"/>
      <c r="H257" s="3"/>
    </row>
    <row r="258" spans="6:8" x14ac:dyDescent="0.15">
      <c r="F258" s="329"/>
      <c r="G258" s="3"/>
      <c r="H258" s="3"/>
    </row>
    <row r="259" spans="6:8" x14ac:dyDescent="0.15">
      <c r="F259" s="329"/>
      <c r="G259" s="3"/>
      <c r="H259" s="3"/>
    </row>
    <row r="260" spans="6:8" x14ac:dyDescent="0.15">
      <c r="F260" s="329"/>
      <c r="G260" s="3"/>
      <c r="H260" s="3"/>
    </row>
    <row r="261" spans="6:8" x14ac:dyDescent="0.15">
      <c r="F261" s="329"/>
      <c r="G261" s="3"/>
      <c r="H261" s="3"/>
    </row>
    <row r="262" spans="6:8" x14ac:dyDescent="0.15">
      <c r="F262" s="329"/>
      <c r="G262" s="3"/>
      <c r="H262" s="3"/>
    </row>
    <row r="263" spans="6:8" x14ac:dyDescent="0.15">
      <c r="F263" s="329"/>
      <c r="G263" s="3"/>
      <c r="H263" s="3"/>
    </row>
    <row r="264" spans="6:8" x14ac:dyDescent="0.15">
      <c r="F264" s="329"/>
      <c r="G264" s="3"/>
      <c r="H264" s="3"/>
    </row>
    <row r="265" spans="6:8" x14ac:dyDescent="0.15">
      <c r="F265" s="329"/>
      <c r="G265" s="3"/>
      <c r="H265" s="3"/>
    </row>
    <row r="266" spans="6:8" x14ac:dyDescent="0.15">
      <c r="F266" s="329"/>
      <c r="G266" s="3"/>
      <c r="H266" s="3"/>
    </row>
    <row r="267" spans="6:8" x14ac:dyDescent="0.15">
      <c r="F267" s="329"/>
      <c r="G267" s="3"/>
      <c r="H267" s="3"/>
    </row>
    <row r="268" spans="6:8" x14ac:dyDescent="0.15">
      <c r="F268" s="329"/>
      <c r="G268" s="3"/>
      <c r="H268" s="3"/>
    </row>
    <row r="269" spans="6:8" x14ac:dyDescent="0.15">
      <c r="F269" s="329"/>
      <c r="G269" s="3"/>
      <c r="H269" s="3"/>
    </row>
    <row r="270" spans="6:8" x14ac:dyDescent="0.15">
      <c r="F270" s="329"/>
      <c r="G270" s="3"/>
      <c r="H270" s="3"/>
    </row>
    <row r="271" spans="6:8" x14ac:dyDescent="0.15">
      <c r="F271" s="329"/>
      <c r="G271" s="3"/>
      <c r="H271" s="3"/>
    </row>
    <row r="272" spans="6:8" x14ac:dyDescent="0.15">
      <c r="F272" s="329"/>
      <c r="G272" s="3"/>
      <c r="H272" s="3"/>
    </row>
    <row r="273" spans="6:8" x14ac:dyDescent="0.15">
      <c r="F273" s="329"/>
      <c r="G273" s="3"/>
      <c r="H273" s="3"/>
    </row>
    <row r="274" spans="6:8" x14ac:dyDescent="0.15">
      <c r="F274" s="329"/>
      <c r="G274" s="3"/>
      <c r="H274" s="3"/>
    </row>
    <row r="275" spans="6:8" x14ac:dyDescent="0.15">
      <c r="F275" s="329"/>
      <c r="G275" s="3"/>
      <c r="H275" s="3"/>
    </row>
    <row r="276" spans="6:8" x14ac:dyDescent="0.15">
      <c r="F276" s="329"/>
      <c r="G276" s="3"/>
      <c r="H276" s="3"/>
    </row>
    <row r="277" spans="6:8" x14ac:dyDescent="0.15">
      <c r="F277" s="329"/>
      <c r="G277" s="3"/>
      <c r="H277" s="3"/>
    </row>
    <row r="278" spans="6:8" x14ac:dyDescent="0.15">
      <c r="F278" s="329"/>
      <c r="G278" s="3"/>
      <c r="H278" s="3"/>
    </row>
    <row r="279" spans="6:8" x14ac:dyDescent="0.15">
      <c r="F279" s="329"/>
      <c r="G279" s="3"/>
      <c r="H279" s="3"/>
    </row>
    <row r="280" spans="6:8" x14ac:dyDescent="0.15">
      <c r="F280" s="329"/>
      <c r="G280" s="3"/>
      <c r="H280" s="3"/>
    </row>
    <row r="281" spans="6:8" x14ac:dyDescent="0.15">
      <c r="F281" s="329"/>
      <c r="G281" s="3"/>
      <c r="H281" s="3"/>
    </row>
    <row r="282" spans="6:8" x14ac:dyDescent="0.15">
      <c r="F282" s="329"/>
      <c r="G282" s="3"/>
      <c r="H282" s="3"/>
    </row>
    <row r="283" spans="6:8" x14ac:dyDescent="0.15">
      <c r="F283" s="329"/>
      <c r="G283" s="3"/>
      <c r="H283" s="3"/>
    </row>
    <row r="284" spans="6:8" x14ac:dyDescent="0.15">
      <c r="F284" s="329"/>
      <c r="G284" s="3"/>
      <c r="H284" s="3"/>
    </row>
    <row r="285" spans="6:8" x14ac:dyDescent="0.15">
      <c r="F285" s="329"/>
      <c r="G285" s="3"/>
      <c r="H285" s="3"/>
    </row>
    <row r="286" spans="6:8" x14ac:dyDescent="0.15">
      <c r="F286" s="329"/>
      <c r="G286" s="3"/>
      <c r="H286" s="3"/>
    </row>
    <row r="287" spans="6:8" x14ac:dyDescent="0.15">
      <c r="F287" s="329"/>
      <c r="G287" s="3"/>
      <c r="H287" s="3"/>
    </row>
    <row r="288" spans="6:8" x14ac:dyDescent="0.15">
      <c r="F288" s="329"/>
      <c r="G288" s="3"/>
      <c r="H288" s="3"/>
    </row>
    <row r="289" spans="6:8" x14ac:dyDescent="0.15">
      <c r="F289" s="329"/>
      <c r="G289" s="3"/>
      <c r="H289" s="3"/>
    </row>
    <row r="290" spans="6:8" x14ac:dyDescent="0.15">
      <c r="F290" s="329"/>
      <c r="G290" s="3"/>
      <c r="H290" s="3"/>
    </row>
    <row r="291" spans="6:8" x14ac:dyDescent="0.15">
      <c r="F291" s="329"/>
      <c r="G291" s="3"/>
      <c r="H291" s="3"/>
    </row>
    <row r="292" spans="6:8" x14ac:dyDescent="0.15">
      <c r="F292" s="329"/>
      <c r="G292" s="3"/>
      <c r="H292" s="3"/>
    </row>
    <row r="293" spans="6:8" x14ac:dyDescent="0.15">
      <c r="F293" s="329"/>
      <c r="G293" s="3"/>
      <c r="H293" s="3"/>
    </row>
    <row r="294" spans="6:8" x14ac:dyDescent="0.15">
      <c r="F294" s="329"/>
      <c r="G294" s="3"/>
      <c r="H294" s="3"/>
    </row>
    <row r="295" spans="6:8" x14ac:dyDescent="0.15">
      <c r="F295" s="329"/>
      <c r="G295" s="3"/>
      <c r="H295" s="3"/>
    </row>
    <row r="296" spans="6:8" x14ac:dyDescent="0.15">
      <c r="F296" s="329"/>
      <c r="G296" s="3"/>
      <c r="H296" s="3"/>
    </row>
    <row r="297" spans="6:8" x14ac:dyDescent="0.15">
      <c r="F297" s="329"/>
      <c r="G297" s="3"/>
      <c r="H297" s="3"/>
    </row>
    <row r="298" spans="6:8" x14ac:dyDescent="0.15">
      <c r="F298" s="329"/>
      <c r="G298" s="3"/>
      <c r="H298" s="3"/>
    </row>
    <row r="299" spans="6:8" x14ac:dyDescent="0.15">
      <c r="F299" s="329"/>
      <c r="G299" s="3"/>
      <c r="H299" s="3"/>
    </row>
    <row r="300" spans="6:8" x14ac:dyDescent="0.15">
      <c r="F300" s="329"/>
      <c r="G300" s="3"/>
      <c r="H300" s="3"/>
    </row>
    <row r="301" spans="6:8" x14ac:dyDescent="0.15">
      <c r="F301" s="329"/>
      <c r="G301" s="3"/>
      <c r="H301" s="3"/>
    </row>
    <row r="302" spans="6:8" x14ac:dyDescent="0.15">
      <c r="F302" s="329"/>
      <c r="G302" s="3"/>
      <c r="H302" s="3"/>
    </row>
    <row r="303" spans="6:8" x14ac:dyDescent="0.15">
      <c r="F303" s="329"/>
      <c r="G303" s="3"/>
      <c r="H303" s="3"/>
    </row>
    <row r="304" spans="6:8" x14ac:dyDescent="0.15">
      <c r="F304" s="329"/>
      <c r="G304" s="3"/>
      <c r="H304" s="3"/>
    </row>
    <row r="305" spans="6:8" x14ac:dyDescent="0.15">
      <c r="F305" s="329"/>
      <c r="G305" s="3"/>
      <c r="H305" s="3"/>
    </row>
    <row r="306" spans="6:8" x14ac:dyDescent="0.15">
      <c r="F306" s="329"/>
      <c r="G306" s="3"/>
      <c r="H306" s="3"/>
    </row>
    <row r="307" spans="6:8" x14ac:dyDescent="0.15">
      <c r="F307" s="329"/>
      <c r="G307" s="3"/>
      <c r="H307" s="3"/>
    </row>
    <row r="308" spans="6:8" x14ac:dyDescent="0.15">
      <c r="F308" s="329"/>
      <c r="G308" s="3"/>
      <c r="H308" s="3"/>
    </row>
    <row r="309" spans="6:8" x14ac:dyDescent="0.15">
      <c r="F309" s="329"/>
      <c r="G309" s="3"/>
      <c r="H309" s="3"/>
    </row>
    <row r="310" spans="6:8" x14ac:dyDescent="0.15">
      <c r="F310" s="329"/>
      <c r="G310" s="3"/>
      <c r="H310" s="3"/>
    </row>
    <row r="311" spans="6:8" x14ac:dyDescent="0.15">
      <c r="F311" s="329"/>
      <c r="G311" s="3"/>
      <c r="H311" s="3"/>
    </row>
    <row r="312" spans="6:8" x14ac:dyDescent="0.15">
      <c r="F312" s="329"/>
      <c r="G312" s="3"/>
      <c r="H312" s="3"/>
    </row>
    <row r="313" spans="6:8" x14ac:dyDescent="0.15">
      <c r="F313" s="329"/>
      <c r="G313" s="3"/>
      <c r="H313" s="3"/>
    </row>
    <row r="314" spans="6:8" x14ac:dyDescent="0.15">
      <c r="F314" s="329"/>
      <c r="G314" s="3"/>
      <c r="H314" s="3"/>
    </row>
    <row r="315" spans="6:8" x14ac:dyDescent="0.15">
      <c r="F315" s="329"/>
      <c r="G315" s="3"/>
      <c r="H315" s="3"/>
    </row>
    <row r="316" spans="6:8" x14ac:dyDescent="0.15">
      <c r="F316" s="329"/>
      <c r="G316" s="3"/>
      <c r="H316" s="3"/>
    </row>
    <row r="317" spans="6:8" x14ac:dyDescent="0.15">
      <c r="F317" s="329"/>
      <c r="G317" s="3"/>
      <c r="H317" s="3"/>
    </row>
    <row r="318" spans="6:8" x14ac:dyDescent="0.15">
      <c r="F318" s="329"/>
      <c r="G318" s="3"/>
      <c r="H318" s="3"/>
    </row>
    <row r="319" spans="6:8" x14ac:dyDescent="0.15">
      <c r="F319" s="329"/>
      <c r="G319" s="3"/>
      <c r="H319" s="3"/>
    </row>
    <row r="320" spans="6:8" x14ac:dyDescent="0.15">
      <c r="F320" s="329"/>
      <c r="G320" s="3"/>
      <c r="H320" s="3"/>
    </row>
    <row r="321" spans="6:8" x14ac:dyDescent="0.15">
      <c r="F321" s="329"/>
      <c r="G321" s="3"/>
      <c r="H321" s="3"/>
    </row>
    <row r="322" spans="6:8" x14ac:dyDescent="0.15">
      <c r="F322" s="329"/>
      <c r="G322" s="3"/>
      <c r="H322" s="3"/>
    </row>
    <row r="323" spans="6:8" x14ac:dyDescent="0.15">
      <c r="F323" s="329"/>
      <c r="G323" s="3"/>
      <c r="H323" s="3"/>
    </row>
    <row r="324" spans="6:8" x14ac:dyDescent="0.15">
      <c r="F324" s="329"/>
      <c r="G324" s="3"/>
      <c r="H324" s="3"/>
    </row>
    <row r="325" spans="6:8" x14ac:dyDescent="0.15">
      <c r="F325" s="329"/>
      <c r="G325" s="3"/>
      <c r="H325" s="3"/>
    </row>
    <row r="326" spans="6:8" x14ac:dyDescent="0.15">
      <c r="F326" s="329"/>
      <c r="G326" s="3"/>
      <c r="H326" s="3"/>
    </row>
    <row r="327" spans="6:8" x14ac:dyDescent="0.15">
      <c r="F327" s="329"/>
      <c r="G327" s="3"/>
      <c r="H327" s="3"/>
    </row>
    <row r="328" spans="6:8" x14ac:dyDescent="0.15">
      <c r="F328" s="329"/>
      <c r="G328" s="3"/>
      <c r="H328" s="3"/>
    </row>
    <row r="329" spans="6:8" x14ac:dyDescent="0.15">
      <c r="F329" s="329"/>
      <c r="G329" s="3"/>
      <c r="H329" s="3"/>
    </row>
    <row r="330" spans="6:8" x14ac:dyDescent="0.15">
      <c r="F330" s="329"/>
      <c r="G330" s="3"/>
      <c r="H330" s="3"/>
    </row>
    <row r="331" spans="6:8" x14ac:dyDescent="0.15">
      <c r="F331" s="329"/>
      <c r="G331" s="3"/>
      <c r="H331" s="3"/>
    </row>
    <row r="332" spans="6:8" x14ac:dyDescent="0.15">
      <c r="F332" s="329"/>
      <c r="G332" s="3"/>
      <c r="H332" s="3"/>
    </row>
    <row r="333" spans="6:8" x14ac:dyDescent="0.15">
      <c r="F333" s="329"/>
      <c r="G333" s="3"/>
      <c r="H333" s="3"/>
    </row>
    <row r="334" spans="6:8" x14ac:dyDescent="0.15">
      <c r="F334" s="329"/>
      <c r="G334" s="3"/>
      <c r="H334" s="3"/>
    </row>
    <row r="335" spans="6:8" x14ac:dyDescent="0.15">
      <c r="F335" s="329"/>
      <c r="G335" s="3"/>
      <c r="H335" s="3"/>
    </row>
    <row r="336" spans="6:8" x14ac:dyDescent="0.15">
      <c r="F336" s="329"/>
      <c r="G336" s="3"/>
      <c r="H336" s="3"/>
    </row>
    <row r="337" spans="6:8" x14ac:dyDescent="0.15">
      <c r="F337" s="329"/>
      <c r="G337" s="3"/>
      <c r="H337" s="3"/>
    </row>
    <row r="338" spans="6:8" x14ac:dyDescent="0.15">
      <c r="F338" s="329"/>
      <c r="G338" s="3"/>
      <c r="H338" s="3"/>
    </row>
    <row r="339" spans="6:8" x14ac:dyDescent="0.15">
      <c r="F339" s="329"/>
      <c r="G339" s="3"/>
      <c r="H339" s="3"/>
    </row>
    <row r="340" spans="6:8" x14ac:dyDescent="0.15">
      <c r="F340" s="329"/>
      <c r="G340" s="3"/>
      <c r="H340" s="3"/>
    </row>
    <row r="341" spans="6:8" x14ac:dyDescent="0.15">
      <c r="F341" s="329"/>
      <c r="G341" s="3"/>
      <c r="H341" s="3"/>
    </row>
    <row r="342" spans="6:8" x14ac:dyDescent="0.15">
      <c r="F342" s="329"/>
      <c r="G342" s="3"/>
      <c r="H342" s="3"/>
    </row>
    <row r="343" spans="6:8" x14ac:dyDescent="0.15">
      <c r="F343" s="329"/>
      <c r="G343" s="3"/>
      <c r="H343" s="3"/>
    </row>
    <row r="344" spans="6:8" x14ac:dyDescent="0.15">
      <c r="F344" s="329"/>
      <c r="G344" s="3"/>
      <c r="H344" s="3"/>
    </row>
    <row r="345" spans="6:8" x14ac:dyDescent="0.15">
      <c r="F345" s="329"/>
      <c r="G345" s="3"/>
      <c r="H345" s="3"/>
    </row>
    <row r="346" spans="6:8" x14ac:dyDescent="0.15">
      <c r="F346" s="329"/>
      <c r="G346" s="3"/>
      <c r="H346" s="3"/>
    </row>
    <row r="347" spans="6:8" x14ac:dyDescent="0.15">
      <c r="F347" s="329"/>
      <c r="G347" s="3"/>
      <c r="H347" s="3"/>
    </row>
    <row r="348" spans="6:8" x14ac:dyDescent="0.15">
      <c r="F348" s="329"/>
      <c r="G348" s="3"/>
      <c r="H348" s="3"/>
    </row>
    <row r="349" spans="6:8" x14ac:dyDescent="0.15">
      <c r="F349" s="329"/>
      <c r="G349" s="3"/>
      <c r="H349" s="3"/>
    </row>
    <row r="350" spans="6:8" x14ac:dyDescent="0.15">
      <c r="F350" s="329"/>
      <c r="G350" s="3"/>
      <c r="H350" s="3"/>
    </row>
    <row r="351" spans="6:8" x14ac:dyDescent="0.15">
      <c r="F351" s="329"/>
      <c r="G351" s="3"/>
      <c r="H351" s="3"/>
    </row>
    <row r="352" spans="6:8" x14ac:dyDescent="0.15">
      <c r="F352" s="329"/>
      <c r="G352" s="3"/>
      <c r="H352" s="3"/>
    </row>
    <row r="353" spans="6:8" x14ac:dyDescent="0.15">
      <c r="F353" s="329"/>
      <c r="G353" s="3"/>
      <c r="H353" s="3"/>
    </row>
    <row r="354" spans="6:8" x14ac:dyDescent="0.15">
      <c r="F354" s="329"/>
      <c r="G354" s="3"/>
      <c r="H354" s="3"/>
    </row>
    <row r="355" spans="6:8" x14ac:dyDescent="0.15">
      <c r="F355" s="329"/>
      <c r="G355" s="3"/>
      <c r="H355" s="3"/>
    </row>
    <row r="356" spans="6:8" x14ac:dyDescent="0.15">
      <c r="F356" s="329"/>
      <c r="G356" s="3"/>
      <c r="H356" s="3"/>
    </row>
    <row r="357" spans="6:8" x14ac:dyDescent="0.15">
      <c r="F357" s="329"/>
      <c r="G357" s="3"/>
      <c r="H357" s="3"/>
    </row>
    <row r="358" spans="6:8" x14ac:dyDescent="0.15">
      <c r="F358" s="329"/>
      <c r="G358" s="3"/>
      <c r="H358" s="3"/>
    </row>
    <row r="359" spans="6:8" x14ac:dyDescent="0.15">
      <c r="F359" s="329"/>
      <c r="G359" s="3"/>
      <c r="H359" s="3"/>
    </row>
    <row r="360" spans="6:8" x14ac:dyDescent="0.15">
      <c r="F360" s="329"/>
      <c r="G360" s="3"/>
      <c r="H360" s="3"/>
    </row>
    <row r="361" spans="6:8" x14ac:dyDescent="0.15">
      <c r="F361" s="329"/>
      <c r="G361" s="3"/>
      <c r="H361" s="3"/>
    </row>
    <row r="362" spans="6:8" x14ac:dyDescent="0.15">
      <c r="F362" s="329"/>
      <c r="G362" s="3"/>
      <c r="H362" s="3"/>
    </row>
    <row r="363" spans="6:8" x14ac:dyDescent="0.15">
      <c r="F363" s="329"/>
      <c r="G363" s="3"/>
      <c r="H363" s="3"/>
    </row>
    <row r="364" spans="6:8" x14ac:dyDescent="0.15">
      <c r="F364" s="329"/>
      <c r="G364" s="3"/>
      <c r="H364" s="3"/>
    </row>
    <row r="365" spans="6:8" x14ac:dyDescent="0.15">
      <c r="F365" s="329"/>
      <c r="G365" s="3"/>
      <c r="H365" s="3"/>
    </row>
    <row r="366" spans="6:8" x14ac:dyDescent="0.15">
      <c r="F366" s="329"/>
      <c r="G366" s="3"/>
      <c r="H366" s="3"/>
    </row>
    <row r="367" spans="6:8" x14ac:dyDescent="0.15">
      <c r="F367" s="329"/>
      <c r="G367" s="3"/>
      <c r="H367" s="3"/>
    </row>
    <row r="368" spans="6:8" x14ac:dyDescent="0.15">
      <c r="F368" s="329"/>
      <c r="G368" s="3"/>
      <c r="H368" s="3"/>
    </row>
    <row r="369" spans="6:8" x14ac:dyDescent="0.15">
      <c r="F369" s="329"/>
      <c r="G369" s="3"/>
      <c r="H369" s="3"/>
    </row>
    <row r="370" spans="6:8" x14ac:dyDescent="0.15">
      <c r="F370" s="329"/>
      <c r="G370" s="3"/>
      <c r="H370" s="3"/>
    </row>
    <row r="371" spans="6:8" x14ac:dyDescent="0.15">
      <c r="F371" s="329"/>
      <c r="G371" s="3"/>
      <c r="H371" s="3"/>
    </row>
    <row r="372" spans="6:8" x14ac:dyDescent="0.15">
      <c r="F372" s="329"/>
      <c r="G372" s="3"/>
      <c r="H372" s="3"/>
    </row>
    <row r="373" spans="6:8" x14ac:dyDescent="0.15">
      <c r="F373" s="329"/>
      <c r="G373" s="3"/>
      <c r="H373" s="3"/>
    </row>
    <row r="374" spans="6:8" x14ac:dyDescent="0.15">
      <c r="F374" s="329"/>
      <c r="G374" s="3"/>
      <c r="H374" s="3"/>
    </row>
    <row r="375" spans="6:8" x14ac:dyDescent="0.15">
      <c r="F375" s="329"/>
      <c r="G375" s="3"/>
      <c r="H375" s="3"/>
    </row>
    <row r="376" spans="6:8" x14ac:dyDescent="0.15">
      <c r="F376" s="329"/>
      <c r="G376" s="3"/>
      <c r="H376" s="3"/>
    </row>
    <row r="377" spans="6:8" x14ac:dyDescent="0.15">
      <c r="F377" s="329"/>
      <c r="G377" s="3"/>
      <c r="H377" s="3"/>
    </row>
    <row r="378" spans="6:8" x14ac:dyDescent="0.15">
      <c r="F378" s="329"/>
      <c r="G378" s="3"/>
      <c r="H378" s="3"/>
    </row>
    <row r="379" spans="6:8" x14ac:dyDescent="0.15">
      <c r="F379" s="329"/>
      <c r="G379" s="3"/>
      <c r="H379" s="3"/>
    </row>
    <row r="380" spans="6:8" x14ac:dyDescent="0.15">
      <c r="F380" s="329"/>
      <c r="G380" s="3"/>
      <c r="H380" s="3"/>
    </row>
    <row r="381" spans="6:8" x14ac:dyDescent="0.15">
      <c r="F381" s="329"/>
      <c r="G381" s="3"/>
      <c r="H381" s="3"/>
    </row>
    <row r="382" spans="6:8" x14ac:dyDescent="0.15">
      <c r="F382" s="329"/>
      <c r="G382" s="3"/>
      <c r="H382" s="3"/>
    </row>
    <row r="383" spans="6:8" x14ac:dyDescent="0.15">
      <c r="F383" s="329"/>
      <c r="G383" s="3"/>
      <c r="H383" s="3"/>
    </row>
    <row r="384" spans="6:8" x14ac:dyDescent="0.15">
      <c r="F384" s="329"/>
      <c r="G384" s="3"/>
      <c r="H384" s="3"/>
    </row>
    <row r="385" spans="6:8" x14ac:dyDescent="0.15">
      <c r="F385" s="329"/>
      <c r="G385" s="3"/>
      <c r="H385" s="3"/>
    </row>
    <row r="386" spans="6:8" x14ac:dyDescent="0.15">
      <c r="F386" s="329"/>
      <c r="G386" s="3"/>
      <c r="H386" s="3"/>
    </row>
    <row r="387" spans="6:8" x14ac:dyDescent="0.15">
      <c r="F387" s="329"/>
      <c r="G387" s="3"/>
      <c r="H387" s="3"/>
    </row>
    <row r="388" spans="6:8" x14ac:dyDescent="0.15">
      <c r="F388" s="329"/>
      <c r="G388" s="3"/>
      <c r="H388" s="3"/>
    </row>
    <row r="389" spans="6:8" x14ac:dyDescent="0.15">
      <c r="F389" s="329"/>
      <c r="G389" s="3"/>
      <c r="H389" s="3"/>
    </row>
    <row r="390" spans="6:8" x14ac:dyDescent="0.15">
      <c r="F390" s="329"/>
      <c r="G390" s="3"/>
      <c r="H390" s="3"/>
    </row>
    <row r="391" spans="6:8" x14ac:dyDescent="0.15">
      <c r="F391" s="329"/>
      <c r="G391" s="3"/>
      <c r="H391" s="3"/>
    </row>
    <row r="392" spans="6:8" x14ac:dyDescent="0.15">
      <c r="F392" s="329"/>
      <c r="G392" s="3"/>
      <c r="H392" s="3"/>
    </row>
    <row r="393" spans="6:8" x14ac:dyDescent="0.15">
      <c r="F393" s="329"/>
      <c r="G393" s="3"/>
      <c r="H393" s="3"/>
    </row>
    <row r="394" spans="6:8" x14ac:dyDescent="0.15">
      <c r="F394" s="329"/>
      <c r="G394" s="3"/>
      <c r="H394" s="3"/>
    </row>
    <row r="395" spans="6:8" x14ac:dyDescent="0.15">
      <c r="F395" s="329"/>
      <c r="G395" s="3"/>
      <c r="H395" s="3"/>
    </row>
    <row r="396" spans="6:8" x14ac:dyDescent="0.15">
      <c r="F396" s="329"/>
      <c r="G396" s="3"/>
      <c r="H396" s="3"/>
    </row>
    <row r="397" spans="6:8" x14ac:dyDescent="0.15">
      <c r="F397" s="329"/>
      <c r="G397" s="3"/>
      <c r="H397" s="3"/>
    </row>
    <row r="398" spans="6:8" x14ac:dyDescent="0.15">
      <c r="F398" s="329"/>
      <c r="G398" s="3"/>
      <c r="H398" s="3"/>
    </row>
    <row r="399" spans="6:8" x14ac:dyDescent="0.15">
      <c r="F399" s="329"/>
      <c r="G399" s="3"/>
      <c r="H399" s="3"/>
    </row>
    <row r="400" spans="6:8" x14ac:dyDescent="0.15">
      <c r="F400" s="329"/>
      <c r="G400" s="3"/>
      <c r="H400" s="3"/>
    </row>
    <row r="401" spans="6:8" x14ac:dyDescent="0.15">
      <c r="F401" s="329"/>
      <c r="G401" s="3"/>
      <c r="H401" s="3"/>
    </row>
    <row r="402" spans="6:8" x14ac:dyDescent="0.15">
      <c r="F402" s="329"/>
      <c r="G402" s="3"/>
      <c r="H402" s="3"/>
    </row>
    <row r="403" spans="6:8" x14ac:dyDescent="0.15">
      <c r="F403" s="329"/>
      <c r="G403" s="3"/>
      <c r="H403" s="3"/>
    </row>
    <row r="404" spans="6:8" x14ac:dyDescent="0.15">
      <c r="F404" s="329"/>
      <c r="G404" s="3"/>
      <c r="H404" s="3"/>
    </row>
    <row r="405" spans="6:8" x14ac:dyDescent="0.15">
      <c r="F405" s="329"/>
      <c r="G405" s="3"/>
      <c r="H405" s="3"/>
    </row>
    <row r="406" spans="6:8" x14ac:dyDescent="0.15">
      <c r="F406" s="329"/>
      <c r="G406" s="3"/>
      <c r="H406" s="3"/>
    </row>
    <row r="407" spans="6:8" x14ac:dyDescent="0.15">
      <c r="F407" s="329"/>
      <c r="G407" s="3"/>
      <c r="H407" s="3"/>
    </row>
    <row r="408" spans="6:8" x14ac:dyDescent="0.15">
      <c r="F408" s="329"/>
      <c r="G408" s="3"/>
      <c r="H408" s="3"/>
    </row>
    <row r="409" spans="6:8" x14ac:dyDescent="0.15">
      <c r="F409" s="329"/>
      <c r="G409" s="3"/>
      <c r="H409" s="3"/>
    </row>
    <row r="410" spans="6:8" x14ac:dyDescent="0.15">
      <c r="F410" s="329"/>
      <c r="G410" s="3"/>
      <c r="H410" s="3"/>
    </row>
    <row r="411" spans="6:8" x14ac:dyDescent="0.15">
      <c r="F411" s="329"/>
      <c r="G411" s="3"/>
      <c r="H411" s="3"/>
    </row>
    <row r="412" spans="6:8" x14ac:dyDescent="0.15">
      <c r="F412" s="329"/>
      <c r="G412" s="3"/>
      <c r="H412" s="3"/>
    </row>
    <row r="413" spans="6:8" x14ac:dyDescent="0.15">
      <c r="F413" s="329"/>
      <c r="G413" s="3"/>
      <c r="H413" s="3"/>
    </row>
    <row r="414" spans="6:8" x14ac:dyDescent="0.15">
      <c r="F414" s="329"/>
      <c r="G414" s="3"/>
      <c r="H414" s="3"/>
    </row>
    <row r="415" spans="6:8" x14ac:dyDescent="0.15">
      <c r="F415" s="329"/>
      <c r="G415" s="3"/>
      <c r="H415" s="3"/>
    </row>
    <row r="416" spans="6:8" x14ac:dyDescent="0.15">
      <c r="F416" s="329"/>
      <c r="G416" s="3"/>
      <c r="H416" s="3"/>
    </row>
    <row r="417" spans="6:8" x14ac:dyDescent="0.15">
      <c r="F417" s="329"/>
      <c r="G417" s="3"/>
      <c r="H417" s="3"/>
    </row>
    <row r="418" spans="6:8" x14ac:dyDescent="0.15">
      <c r="F418" s="329"/>
      <c r="G418" s="3"/>
      <c r="H418" s="3"/>
    </row>
    <row r="419" spans="6:8" x14ac:dyDescent="0.15">
      <c r="F419" s="329"/>
      <c r="G419" s="3"/>
      <c r="H419" s="3"/>
    </row>
    <row r="420" spans="6:8" x14ac:dyDescent="0.15">
      <c r="F420" s="329"/>
      <c r="G420" s="3"/>
      <c r="H420" s="3"/>
    </row>
    <row r="421" spans="6:8" x14ac:dyDescent="0.15">
      <c r="F421" s="329"/>
      <c r="G421" s="3"/>
      <c r="H421" s="3"/>
    </row>
    <row r="422" spans="6:8" x14ac:dyDescent="0.15">
      <c r="F422" s="329"/>
      <c r="G422" s="3"/>
      <c r="H422" s="3"/>
    </row>
    <row r="423" spans="6:8" x14ac:dyDescent="0.15">
      <c r="F423" s="329"/>
      <c r="G423" s="3"/>
      <c r="H423" s="3"/>
    </row>
    <row r="424" spans="6:8" x14ac:dyDescent="0.15">
      <c r="F424" s="329"/>
      <c r="G424" s="3"/>
      <c r="H424" s="3"/>
    </row>
    <row r="425" spans="6:8" x14ac:dyDescent="0.15">
      <c r="F425" s="329"/>
      <c r="G425" s="3"/>
      <c r="H425" s="3"/>
    </row>
    <row r="426" spans="6:8" x14ac:dyDescent="0.15">
      <c r="F426" s="329"/>
      <c r="G426" s="3"/>
      <c r="H426" s="3"/>
    </row>
    <row r="427" spans="6:8" x14ac:dyDescent="0.15">
      <c r="F427" s="329"/>
      <c r="G427" s="3"/>
      <c r="H427" s="3"/>
    </row>
    <row r="428" spans="6:8" x14ac:dyDescent="0.15">
      <c r="F428" s="329"/>
      <c r="G428" s="3"/>
      <c r="H428" s="3"/>
    </row>
    <row r="429" spans="6:8" x14ac:dyDescent="0.15">
      <c r="F429" s="329"/>
      <c r="G429" s="3"/>
      <c r="H429" s="3"/>
    </row>
    <row r="430" spans="6:8" x14ac:dyDescent="0.15">
      <c r="F430" s="329"/>
      <c r="G430" s="3"/>
      <c r="H430" s="3"/>
    </row>
    <row r="431" spans="6:8" x14ac:dyDescent="0.15">
      <c r="F431" s="329"/>
      <c r="G431" s="3"/>
      <c r="H431" s="3"/>
    </row>
    <row r="432" spans="6:8" x14ac:dyDescent="0.15">
      <c r="F432" s="329"/>
      <c r="G432" s="3"/>
      <c r="H432" s="3"/>
    </row>
    <row r="433" spans="6:8" x14ac:dyDescent="0.15">
      <c r="F433" s="329"/>
      <c r="G433" s="3"/>
      <c r="H433" s="3"/>
    </row>
    <row r="434" spans="6:8" x14ac:dyDescent="0.15">
      <c r="F434" s="329"/>
      <c r="G434" s="3"/>
      <c r="H434" s="3"/>
    </row>
    <row r="435" spans="6:8" x14ac:dyDescent="0.15">
      <c r="F435" s="329"/>
      <c r="G435" s="3"/>
      <c r="H435" s="3"/>
    </row>
    <row r="436" spans="6:8" x14ac:dyDescent="0.15">
      <c r="F436" s="329"/>
      <c r="G436" s="3"/>
      <c r="H436" s="3"/>
    </row>
    <row r="437" spans="6:8" x14ac:dyDescent="0.15">
      <c r="F437" s="329"/>
      <c r="G437" s="3"/>
      <c r="H437" s="3"/>
    </row>
    <row r="438" spans="6:8" x14ac:dyDescent="0.15">
      <c r="F438" s="329"/>
      <c r="G438" s="3"/>
      <c r="H438" s="3"/>
    </row>
    <row r="439" spans="6:8" x14ac:dyDescent="0.15">
      <c r="F439" s="329"/>
      <c r="G439" s="3"/>
      <c r="H439" s="3"/>
    </row>
    <row r="440" spans="6:8" x14ac:dyDescent="0.15">
      <c r="F440" s="329"/>
      <c r="G440" s="3"/>
      <c r="H440" s="3"/>
    </row>
    <row r="441" spans="6:8" x14ac:dyDescent="0.15">
      <c r="F441" s="329"/>
      <c r="G441" s="3"/>
      <c r="H441" s="3"/>
    </row>
    <row r="442" spans="6:8" x14ac:dyDescent="0.15">
      <c r="F442" s="329"/>
      <c r="G442" s="3"/>
      <c r="H442" s="3"/>
    </row>
    <row r="443" spans="6:8" x14ac:dyDescent="0.15">
      <c r="F443" s="329"/>
      <c r="G443" s="3"/>
      <c r="H443" s="3"/>
    </row>
    <row r="444" spans="6:8" x14ac:dyDescent="0.15">
      <c r="F444" s="329"/>
      <c r="G444" s="3"/>
      <c r="H444" s="3"/>
    </row>
    <row r="445" spans="6:8" x14ac:dyDescent="0.15">
      <c r="F445" s="329"/>
      <c r="G445" s="3"/>
      <c r="H445" s="3"/>
    </row>
    <row r="446" spans="6:8" x14ac:dyDescent="0.15">
      <c r="F446" s="329"/>
      <c r="G446" s="3"/>
      <c r="H446" s="3"/>
    </row>
    <row r="447" spans="6:8" x14ac:dyDescent="0.15">
      <c r="F447" s="329"/>
      <c r="G447" s="3"/>
      <c r="H447" s="3"/>
    </row>
    <row r="448" spans="6:8" x14ac:dyDescent="0.15">
      <c r="F448" s="329"/>
      <c r="G448" s="3"/>
      <c r="H448" s="3"/>
    </row>
    <row r="449" spans="6:8" x14ac:dyDescent="0.15">
      <c r="F449" s="329"/>
      <c r="G449" s="3"/>
      <c r="H449" s="3"/>
    </row>
    <row r="450" spans="6:8" x14ac:dyDescent="0.15">
      <c r="F450" s="329"/>
      <c r="G450" s="3"/>
      <c r="H450" s="3"/>
    </row>
    <row r="451" spans="6:8" x14ac:dyDescent="0.15">
      <c r="F451" s="329"/>
      <c r="G451" s="3"/>
      <c r="H451" s="3"/>
    </row>
    <row r="452" spans="6:8" x14ac:dyDescent="0.15">
      <c r="F452" s="329"/>
      <c r="G452" s="3"/>
      <c r="H452" s="3"/>
    </row>
    <row r="453" spans="6:8" x14ac:dyDescent="0.15">
      <c r="F453" s="329"/>
      <c r="G453" s="3"/>
      <c r="H453" s="3"/>
    </row>
    <row r="454" spans="6:8" x14ac:dyDescent="0.15">
      <c r="F454" s="329"/>
      <c r="G454" s="3"/>
      <c r="H454" s="3"/>
    </row>
    <row r="455" spans="6:8" x14ac:dyDescent="0.15">
      <c r="F455" s="329"/>
      <c r="G455" s="3"/>
      <c r="H455" s="3"/>
    </row>
    <row r="456" spans="6:8" x14ac:dyDescent="0.15">
      <c r="F456" s="329"/>
      <c r="G456" s="3"/>
      <c r="H456" s="3"/>
    </row>
    <row r="457" spans="6:8" x14ac:dyDescent="0.15">
      <c r="F457" s="329"/>
      <c r="G457" s="3"/>
      <c r="H457" s="3"/>
    </row>
    <row r="458" spans="6:8" x14ac:dyDescent="0.15">
      <c r="F458" s="329"/>
      <c r="G458" s="3"/>
      <c r="H458" s="3"/>
    </row>
    <row r="459" spans="6:8" x14ac:dyDescent="0.15">
      <c r="F459" s="329"/>
      <c r="G459" s="3"/>
      <c r="H459" s="3"/>
    </row>
    <row r="460" spans="6:8" x14ac:dyDescent="0.15">
      <c r="F460" s="329"/>
      <c r="G460" s="3"/>
      <c r="H460" s="3"/>
    </row>
    <row r="461" spans="6:8" x14ac:dyDescent="0.15">
      <c r="F461" s="329"/>
      <c r="G461" s="3"/>
      <c r="H461" s="3"/>
    </row>
    <row r="462" spans="6:8" x14ac:dyDescent="0.15">
      <c r="F462" s="329"/>
      <c r="G462" s="3"/>
      <c r="H462" s="3"/>
    </row>
    <row r="463" spans="6:8" x14ac:dyDescent="0.15">
      <c r="F463" s="329"/>
      <c r="G463" s="3"/>
      <c r="H463" s="3"/>
    </row>
    <row r="464" spans="6:8" x14ac:dyDescent="0.15">
      <c r="F464" s="329"/>
      <c r="G464" s="3"/>
      <c r="H464" s="3"/>
    </row>
    <row r="465" spans="6:8" x14ac:dyDescent="0.15">
      <c r="F465" s="329"/>
      <c r="G465" s="3"/>
      <c r="H465" s="3"/>
    </row>
    <row r="466" spans="6:8" x14ac:dyDescent="0.15">
      <c r="F466" s="329"/>
      <c r="G466" s="3"/>
      <c r="H466" s="3"/>
    </row>
    <row r="467" spans="6:8" x14ac:dyDescent="0.15">
      <c r="F467" s="329"/>
      <c r="G467" s="3"/>
      <c r="H467" s="3"/>
    </row>
    <row r="468" spans="6:8" x14ac:dyDescent="0.15">
      <c r="F468" s="329"/>
      <c r="G468" s="3"/>
      <c r="H468" s="3"/>
    </row>
    <row r="469" spans="6:8" x14ac:dyDescent="0.15">
      <c r="F469" s="329"/>
      <c r="G469" s="3"/>
      <c r="H469" s="3"/>
    </row>
    <row r="470" spans="6:8" x14ac:dyDescent="0.15">
      <c r="F470" s="329"/>
      <c r="G470" s="3"/>
      <c r="H470" s="3"/>
    </row>
    <row r="471" spans="6:8" x14ac:dyDescent="0.15">
      <c r="F471" s="329"/>
      <c r="G471" s="3"/>
      <c r="H471" s="3"/>
    </row>
    <row r="472" spans="6:8" x14ac:dyDescent="0.15">
      <c r="F472" s="329"/>
      <c r="G472" s="3"/>
      <c r="H472" s="3"/>
    </row>
    <row r="473" spans="6:8" x14ac:dyDescent="0.15">
      <c r="F473" s="329"/>
      <c r="G473" s="3"/>
      <c r="H473" s="3"/>
    </row>
    <row r="474" spans="6:8" x14ac:dyDescent="0.15">
      <c r="F474" s="329"/>
      <c r="G474" s="3"/>
      <c r="H474" s="3"/>
    </row>
    <row r="475" spans="6:8" x14ac:dyDescent="0.15">
      <c r="F475" s="329"/>
      <c r="G475" s="3"/>
      <c r="H475" s="3"/>
    </row>
    <row r="476" spans="6:8" x14ac:dyDescent="0.15">
      <c r="F476" s="329"/>
      <c r="G476" s="3"/>
      <c r="H476" s="3"/>
    </row>
    <row r="477" spans="6:8" x14ac:dyDescent="0.15">
      <c r="F477" s="329"/>
      <c r="G477" s="3"/>
      <c r="H477" s="3"/>
    </row>
    <row r="478" spans="6:8" x14ac:dyDescent="0.15">
      <c r="F478" s="329"/>
      <c r="G478" s="3"/>
      <c r="H478" s="3"/>
    </row>
    <row r="479" spans="6:8" x14ac:dyDescent="0.15">
      <c r="F479" s="329"/>
      <c r="G479" s="3"/>
      <c r="H479" s="3"/>
    </row>
    <row r="480" spans="6:8" x14ac:dyDescent="0.15">
      <c r="F480" s="329"/>
      <c r="G480" s="3"/>
      <c r="H480" s="3"/>
    </row>
    <row r="481" spans="6:8" x14ac:dyDescent="0.15">
      <c r="F481" s="329"/>
      <c r="G481" s="3"/>
      <c r="H481" s="3"/>
    </row>
    <row r="482" spans="6:8" x14ac:dyDescent="0.15">
      <c r="F482" s="329"/>
      <c r="G482" s="3"/>
      <c r="H482" s="3"/>
    </row>
    <row r="483" spans="6:8" x14ac:dyDescent="0.15">
      <c r="F483" s="329"/>
      <c r="G483" s="3"/>
      <c r="H483" s="3"/>
    </row>
    <row r="484" spans="6:8" x14ac:dyDescent="0.15">
      <c r="F484" s="329"/>
      <c r="G484" s="3"/>
      <c r="H484" s="3"/>
    </row>
    <row r="485" spans="6:8" x14ac:dyDescent="0.15">
      <c r="F485" s="329"/>
      <c r="G485" s="3"/>
      <c r="H485" s="3"/>
    </row>
    <row r="486" spans="6:8" x14ac:dyDescent="0.15">
      <c r="F486" s="329"/>
      <c r="G486" s="3"/>
      <c r="H486" s="3"/>
    </row>
    <row r="487" spans="6:8" x14ac:dyDescent="0.15">
      <c r="F487" s="329"/>
      <c r="G487" s="3"/>
      <c r="H487" s="3"/>
    </row>
    <row r="488" spans="6:8" x14ac:dyDescent="0.15">
      <c r="F488" s="329"/>
      <c r="G488" s="3"/>
      <c r="H488" s="3"/>
    </row>
    <row r="489" spans="6:8" x14ac:dyDescent="0.15">
      <c r="F489" s="329"/>
      <c r="G489" s="3"/>
      <c r="H489" s="3"/>
    </row>
    <row r="490" spans="6:8" x14ac:dyDescent="0.15">
      <c r="F490" s="329"/>
      <c r="G490" s="3"/>
      <c r="H490" s="3"/>
    </row>
    <row r="491" spans="6:8" x14ac:dyDescent="0.15">
      <c r="F491" s="329"/>
      <c r="G491" s="3"/>
      <c r="H491" s="3"/>
    </row>
    <row r="492" spans="6:8" x14ac:dyDescent="0.15">
      <c r="F492" s="329"/>
      <c r="G492" s="3"/>
      <c r="H492" s="3"/>
    </row>
    <row r="493" spans="6:8" x14ac:dyDescent="0.15">
      <c r="F493" s="329"/>
      <c r="G493" s="3"/>
      <c r="H493" s="3"/>
    </row>
    <row r="494" spans="6:8" x14ac:dyDescent="0.15">
      <c r="F494" s="329"/>
      <c r="G494" s="3"/>
      <c r="H494" s="3"/>
    </row>
    <row r="495" spans="6:8" x14ac:dyDescent="0.15">
      <c r="F495" s="329"/>
      <c r="G495" s="3"/>
      <c r="H495" s="3"/>
    </row>
    <row r="496" spans="6:8" x14ac:dyDescent="0.15">
      <c r="F496" s="329"/>
      <c r="G496" s="3"/>
      <c r="H496" s="3"/>
    </row>
    <row r="497" spans="6:8" x14ac:dyDescent="0.15">
      <c r="F497" s="329"/>
      <c r="G497" s="3"/>
      <c r="H497" s="3"/>
    </row>
    <row r="498" spans="6:8" x14ac:dyDescent="0.15">
      <c r="F498" s="329"/>
      <c r="G498" s="3"/>
      <c r="H498" s="3"/>
    </row>
    <row r="499" spans="6:8" x14ac:dyDescent="0.15">
      <c r="F499" s="329"/>
      <c r="G499" s="3"/>
      <c r="H499" s="3"/>
    </row>
    <row r="500" spans="6:8" x14ac:dyDescent="0.15">
      <c r="F500" s="329"/>
      <c r="G500" s="3"/>
      <c r="H500" s="3"/>
    </row>
    <row r="501" spans="6:8" x14ac:dyDescent="0.15">
      <c r="F501" s="329"/>
      <c r="G501" s="3"/>
      <c r="H501" s="3"/>
    </row>
    <row r="502" spans="6:8" x14ac:dyDescent="0.15">
      <c r="F502" s="329"/>
      <c r="G502" s="3"/>
      <c r="H502" s="3"/>
    </row>
    <row r="503" spans="6:8" x14ac:dyDescent="0.15">
      <c r="F503" s="329"/>
      <c r="G503" s="3"/>
      <c r="H503" s="3"/>
    </row>
    <row r="504" spans="6:8" x14ac:dyDescent="0.15">
      <c r="F504" s="329"/>
      <c r="G504" s="3"/>
      <c r="H504" s="3"/>
    </row>
  </sheetData>
  <sheetProtection algorithmName="SHA-512" hashValue="yruJkxb+6ppOiyqv5LiN6ay5CvqrCcrj/UeIWO081eta7gn9ogQ7fy84EJz7rXfbhoq4mE82atnNvGRaJvPfqA==" saltValue="1RbsBxNyjOtHXOHL3tbaTg==" spinCount="100000" sheet="1" objects="1" scenarios="1"/>
  <mergeCells count="4">
    <mergeCell ref="E67:F67"/>
    <mergeCell ref="I6:K8"/>
    <mergeCell ref="C2:F3"/>
    <mergeCell ref="F4:G4"/>
  </mergeCells>
  <phoneticPr fontId="2"/>
  <conditionalFormatting sqref="E67:F67 I6:J8">
    <cfRule type="cellIs" dxfId="1" priority="1" stopIfTrue="1" operator="equal">
      <formula>"Err"</formula>
    </cfRule>
  </conditionalFormatting>
  <dataValidations count="3">
    <dataValidation imeMode="disabled" allowBlank="1" showInputMessage="1" showErrorMessage="1" sqref="I6:J8 F72:F65476 E5:E65476 F5:F70 B1:B1048576"/>
    <dataValidation imeMode="on" allowBlank="1" showInputMessage="1" showErrorMessage="1" sqref="D4:D65476 M6:M22"/>
    <dataValidation type="list" allowBlank="1" showInputMessage="1" showErrorMessage="1" sqref="C6:C65">
      <formula1>$M$6:$M$22</formula1>
    </dataValidation>
  </dataValidations>
  <printOptions horizontalCentered="1"/>
  <pageMargins left="0.19685039370078741" right="0.19685039370078741" top="0.78740157480314965" bottom="0.59055118110236227" header="0.51181102362204722" footer="0.51181102362204722"/>
  <pageSetup paperSize="9" scale="90" fitToWidth="0" orientation="portrait" blackAndWhite="1" r:id="rId1"/>
  <headerFooter alignWithMargins="0">
    <oddFooter>&amp;R「&amp;A」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56"/>
  <sheetViews>
    <sheetView showZeros="0" view="pageBreakPreview" zoomScaleNormal="100" zoomScaleSheetLayoutView="100" workbookViewId="0">
      <selection activeCell="D44" sqref="D44"/>
    </sheetView>
  </sheetViews>
  <sheetFormatPr defaultRowHeight="14.25" x14ac:dyDescent="0.15"/>
  <cols>
    <col min="1" max="1" width="1.25" style="12" customWidth="1"/>
    <col min="2" max="2" width="21.625" style="12" customWidth="1"/>
    <col min="3" max="4" width="14.5" style="12" customWidth="1"/>
    <col min="5" max="5" width="9.625" style="19" customWidth="1"/>
    <col min="6" max="6" width="11.125" style="12" customWidth="1"/>
    <col min="7" max="7" width="9.625" style="12" customWidth="1"/>
    <col min="8" max="8" width="1" style="12" customWidth="1"/>
    <col min="9" max="16384" width="9" style="12"/>
  </cols>
  <sheetData>
    <row r="1" spans="2:5" x14ac:dyDescent="0.15">
      <c r="B1" s="27" t="s">
        <v>63</v>
      </c>
    </row>
    <row r="2" spans="2:5" hidden="1" x14ac:dyDescent="0.15">
      <c r="B2" s="1" t="str">
        <f>'基礎デ-タ'!G5</f>
        <v>前 年 度 繰 越 金</v>
      </c>
    </row>
    <row r="3" spans="2:5" hidden="1" x14ac:dyDescent="0.15">
      <c r="B3" s="1" t="str">
        <f>'基礎デ-タ'!G4</f>
        <v>中山間地域等直接支払事業交付金</v>
      </c>
    </row>
    <row r="4" spans="2:5" hidden="1" x14ac:dyDescent="0.15">
      <c r="B4" s="1" t="str">
        <f>'基礎デ-タ'!G6</f>
        <v>その他(雑収入)</v>
      </c>
    </row>
    <row r="5" spans="2:5" hidden="1" x14ac:dyDescent="0.15">
      <c r="B5" s="1" t="str">
        <f>'基礎デ-タ'!G9</f>
        <v>水路農道等の維持管理</v>
      </c>
    </row>
    <row r="6" spans="2:5" hidden="1" x14ac:dyDescent="0.15">
      <c r="B6" s="1" t="str">
        <f>'基礎デ-タ'!G10</f>
        <v>多面的機能の増進活動</v>
      </c>
    </row>
    <row r="7" spans="2:5" hidden="1" x14ac:dyDescent="0.15">
      <c r="B7" s="1" t="str">
        <f>'基礎デ-タ'!G11</f>
        <v>鳥 獣 害 対 策 費</v>
      </c>
    </row>
    <row r="8" spans="2:5" hidden="1" x14ac:dyDescent="0.15">
      <c r="B8" s="1" t="str">
        <f>'基礎デ-タ'!G13</f>
        <v>役　員　活　動　費</v>
      </c>
    </row>
    <row r="9" spans="2:5" hidden="1" x14ac:dyDescent="0.15">
      <c r="B9" s="1" t="str">
        <f>'基礎デ-タ'!G16</f>
        <v>共同利用機械等購入</v>
      </c>
    </row>
    <row r="10" spans="2:5" s="96" customFormat="1" hidden="1" x14ac:dyDescent="0.15">
      <c r="B10" s="1" t="str">
        <f>'基礎デ-タ'!K8</f>
        <v>農産物の販売促進活動</v>
      </c>
      <c r="E10" s="19"/>
    </row>
    <row r="11" spans="2:5" hidden="1" x14ac:dyDescent="0.15">
      <c r="B11" s="1" t="str">
        <f>'基礎デ-タ'!G14</f>
        <v>その他(事務・会議等）</v>
      </c>
    </row>
    <row r="12" spans="2:5" hidden="1" x14ac:dyDescent="0.15">
      <c r="B12" s="1" t="str">
        <f>'基礎デ-タ'!G19</f>
        <v>積　立　・　繰　越</v>
      </c>
    </row>
    <row r="13" spans="2:5" hidden="1" x14ac:dyDescent="0.15">
      <c r="B13" s="1" t="str">
        <f>'基礎デ-タ'!G15</f>
        <v>農家個人配分</v>
      </c>
    </row>
    <row r="14" spans="2:5" hidden="1" x14ac:dyDescent="0.15">
      <c r="B14" s="1" t="str">
        <f>'基礎デ-タ'!G12</f>
        <v>生産性・収益向上取組</v>
      </c>
    </row>
    <row r="15" spans="2:5" hidden="1" x14ac:dyDescent="0.15">
      <c r="B15" s="1" t="str">
        <f>'基礎デ-タ'!G17</f>
        <v>共同防除維持管理費</v>
      </c>
    </row>
    <row r="16" spans="2:5" hidden="1" x14ac:dyDescent="0.15">
      <c r="B16" s="1" t="str">
        <f>'基礎デ-タ'!G18</f>
        <v>共同利用施設維持管理費</v>
      </c>
    </row>
    <row r="17" spans="2:9" hidden="1" x14ac:dyDescent="0.15">
      <c r="B17" s="1" t="e">
        <f>'基礎デ-タ'!#REF!</f>
        <v>#REF!</v>
      </c>
    </row>
    <row r="18" spans="2:9" hidden="1" x14ac:dyDescent="0.15">
      <c r="B18" s="11"/>
    </row>
    <row r="19" spans="2:9" hidden="1" x14ac:dyDescent="0.15">
      <c r="B19" s="11"/>
    </row>
    <row r="20" spans="2:9" hidden="1" x14ac:dyDescent="0.15">
      <c r="B20" s="11"/>
    </row>
    <row r="22" spans="2:9" x14ac:dyDescent="0.15">
      <c r="B22" s="207" t="str">
        <f>"令 和 "&amp;'基礎デ-タ'!C4&amp;" 年 度　収　支　精　算　書"</f>
        <v>令 和 2 年 度　収　支　精　算　書</v>
      </c>
      <c r="C22" s="207"/>
      <c r="D22" s="207"/>
      <c r="E22" s="207"/>
      <c r="F22" s="207"/>
      <c r="G22" s="207"/>
    </row>
    <row r="23" spans="2:9" x14ac:dyDescent="0.15">
      <c r="B23" s="207"/>
      <c r="C23" s="207"/>
      <c r="D23" s="207"/>
      <c r="E23" s="207"/>
      <c r="F23" s="207"/>
      <c r="G23" s="207"/>
    </row>
    <row r="25" spans="2:9" x14ac:dyDescent="0.15">
      <c r="B25" s="12" t="s">
        <v>38</v>
      </c>
    </row>
    <row r="26" spans="2:9" x14ac:dyDescent="0.15">
      <c r="G26" s="13" t="s">
        <v>39</v>
      </c>
    </row>
    <row r="27" spans="2:9" ht="17.45" customHeight="1" x14ac:dyDescent="0.15">
      <c r="B27" s="206" t="s">
        <v>40</v>
      </c>
      <c r="C27" s="208" t="s">
        <v>61</v>
      </c>
      <c r="D27" s="208" t="s">
        <v>59</v>
      </c>
      <c r="E27" s="206" t="s">
        <v>41</v>
      </c>
      <c r="F27" s="206"/>
      <c r="G27" s="206" t="s">
        <v>42</v>
      </c>
    </row>
    <row r="28" spans="2:9" ht="17.45" customHeight="1" x14ac:dyDescent="0.15">
      <c r="B28" s="206"/>
      <c r="C28" s="183"/>
      <c r="D28" s="183"/>
      <c r="E28" s="41" t="s">
        <v>43</v>
      </c>
      <c r="F28" s="32" t="s">
        <v>44</v>
      </c>
      <c r="G28" s="206"/>
    </row>
    <row r="29" spans="2:9" ht="30" customHeight="1" x14ac:dyDescent="0.15">
      <c r="B29" s="64" t="str">
        <f>収支予算書!B9</f>
        <v>前 年 度 繰 越 金</v>
      </c>
      <c r="C29" s="34">
        <f>IF(B29="","",SUMIF(金銭出納帳!$C$6:$C$65,B29,金銭出納帳!$E$6:$E$65))</f>
        <v>0</v>
      </c>
      <c r="D29" s="34">
        <f>収支予算書!C9</f>
        <v>0</v>
      </c>
      <c r="E29" s="33" t="str">
        <f>IF((C29-D29)&gt;0,C29-D29,"")</f>
        <v/>
      </c>
      <c r="F29" s="34" t="str">
        <f>IF((C29-D29)&lt;0,D29-C29,"")</f>
        <v/>
      </c>
      <c r="G29" s="72"/>
    </row>
    <row r="30" spans="2:9" ht="30" customHeight="1" x14ac:dyDescent="0.15">
      <c r="B30" s="65" t="str">
        <f>収支予算書!B10</f>
        <v>中山間地域等直接支払事業交付金</v>
      </c>
      <c r="C30" s="36">
        <f>IF(B30="","",SUMIF(金銭出納帳!$C$6:$C$65,B30,金銭出納帳!$E$6:$E$65))</f>
        <v>0</v>
      </c>
      <c r="D30" s="36">
        <f>収支予算書!C10</f>
        <v>0</v>
      </c>
      <c r="E30" s="35" t="str">
        <f>IF((C30-D30)&gt;0,C30-D30,"")</f>
        <v/>
      </c>
      <c r="F30" s="36" t="str">
        <f>IF((C30-D30)&lt;0,D30-C30,"")</f>
        <v/>
      </c>
      <c r="G30" s="73"/>
    </row>
    <row r="31" spans="2:9" ht="30" customHeight="1" x14ac:dyDescent="0.15">
      <c r="B31" s="66" t="str">
        <f>収支予算書!B11</f>
        <v>その他(雑収入)</v>
      </c>
      <c r="C31" s="67">
        <f>IF(B31="","",SUMIF(金銭出納帳!$C$6:$C$65,B31,金銭出納帳!$E$6:$E$65))</f>
        <v>0</v>
      </c>
      <c r="D31" s="36">
        <f>収支予算書!C11</f>
        <v>0</v>
      </c>
      <c r="E31" s="37" t="str">
        <f>IF((C31-D31)&gt;0,C31-D31,"")</f>
        <v/>
      </c>
      <c r="F31" s="37" t="str">
        <f>IF((C31-D31)&lt;0,D31-C31,"")</f>
        <v/>
      </c>
      <c r="G31" s="90"/>
      <c r="I31" s="14" t="s">
        <v>45</v>
      </c>
    </row>
    <row r="32" spans="2:9" ht="27" customHeight="1" x14ac:dyDescent="0.15">
      <c r="B32" s="32" t="s">
        <v>46</v>
      </c>
      <c r="C32" s="39">
        <f>SUM(C29:C31)</f>
        <v>0</v>
      </c>
      <c r="D32" s="39">
        <f>SUM(D29:D31)</f>
        <v>0</v>
      </c>
      <c r="E32" s="40">
        <f>SUM(E29:E31)</f>
        <v>0</v>
      </c>
      <c r="F32" s="40">
        <f>SUM(F29:F31)</f>
        <v>0</v>
      </c>
      <c r="G32" s="38"/>
    </row>
    <row r="33" spans="2:11" ht="17.25" x14ac:dyDescent="0.15">
      <c r="C33" s="22"/>
      <c r="D33" s="22"/>
      <c r="E33" s="23"/>
      <c r="F33" s="22"/>
      <c r="G33" s="15"/>
    </row>
    <row r="34" spans="2:11" ht="17.25" x14ac:dyDescent="0.15">
      <c r="B34" s="12" t="s">
        <v>47</v>
      </c>
      <c r="C34" s="22"/>
      <c r="D34" s="22"/>
      <c r="E34" s="23"/>
      <c r="F34" s="22"/>
      <c r="G34" s="15"/>
    </row>
    <row r="35" spans="2:11" x14ac:dyDescent="0.15">
      <c r="C35" s="24"/>
      <c r="D35" s="24"/>
      <c r="E35" s="25"/>
      <c r="F35" s="24"/>
      <c r="G35" s="13" t="s">
        <v>39</v>
      </c>
    </row>
    <row r="36" spans="2:11" ht="17.45" customHeight="1" x14ac:dyDescent="0.15">
      <c r="B36" s="206" t="s">
        <v>40</v>
      </c>
      <c r="C36" s="208" t="s">
        <v>61</v>
      </c>
      <c r="D36" s="208" t="s">
        <v>59</v>
      </c>
      <c r="E36" s="206" t="s">
        <v>41</v>
      </c>
      <c r="F36" s="206"/>
      <c r="G36" s="206" t="s">
        <v>42</v>
      </c>
    </row>
    <row r="37" spans="2:11" ht="17.45" customHeight="1" x14ac:dyDescent="0.15">
      <c r="B37" s="206"/>
      <c r="C37" s="183"/>
      <c r="D37" s="183"/>
      <c r="E37" s="41" t="s">
        <v>43</v>
      </c>
      <c r="F37" s="32" t="s">
        <v>44</v>
      </c>
      <c r="G37" s="206"/>
    </row>
    <row r="38" spans="2:11" ht="21.95" customHeight="1" x14ac:dyDescent="0.15">
      <c r="B38" s="132" t="s">
        <v>48</v>
      </c>
      <c r="C38" s="43"/>
      <c r="D38" s="43"/>
      <c r="E38" s="42" t="str">
        <f t="shared" ref="E38:E48" si="0">IF((C38-D38)&gt;0,C38-D38,"")</f>
        <v/>
      </c>
      <c r="F38" s="43" t="str">
        <f t="shared" ref="F38:F48" si="1">IF((C38-D38)&lt;0,D38-C38,"")</f>
        <v/>
      </c>
      <c r="G38" s="74"/>
    </row>
    <row r="39" spans="2:11" ht="27.95" customHeight="1" x14ac:dyDescent="0.15">
      <c r="B39" s="48" t="str">
        <f>収支予算書!B19</f>
        <v>水路農道等の維持管理</v>
      </c>
      <c r="C39" s="71">
        <f>IF(B39="","",SUMIF(金銭出納帳!$C$6:$C$65,B39,金銭出納帳!$F$6:$F$65))</f>
        <v>0</v>
      </c>
      <c r="D39" s="36">
        <f>収支予算書!C19</f>
        <v>0</v>
      </c>
      <c r="E39" s="44" t="str">
        <f t="shared" si="0"/>
        <v/>
      </c>
      <c r="F39" s="45" t="str">
        <f t="shared" si="1"/>
        <v/>
      </c>
      <c r="G39" s="73"/>
    </row>
    <row r="40" spans="2:11" ht="27.95" customHeight="1" x14ac:dyDescent="0.15">
      <c r="B40" s="48" t="str">
        <f>収支予算書!B20</f>
        <v>多面的機能の増進活動</v>
      </c>
      <c r="C40" s="71">
        <f>IF(B40="","",SUMIF(金銭出納帳!$C$6:$C$65,B40,金銭出納帳!$F$6:$F$65))</f>
        <v>0</v>
      </c>
      <c r="D40" s="36">
        <f>収支予算書!C20</f>
        <v>0</v>
      </c>
      <c r="E40" s="44" t="str">
        <f t="shared" si="0"/>
        <v/>
      </c>
      <c r="F40" s="45" t="str">
        <f t="shared" si="1"/>
        <v/>
      </c>
      <c r="G40" s="73"/>
    </row>
    <row r="41" spans="2:11" ht="27.95" customHeight="1" x14ac:dyDescent="0.15">
      <c r="B41" s="48" t="str">
        <f>収支予算書!B21</f>
        <v>役　員　活　動　費</v>
      </c>
      <c r="C41" s="71">
        <f>IF(B41="","",SUMIF(金銭出納帳!$C$6:$C$65,B41,金銭出納帳!$F$6:$F$65))</f>
        <v>0</v>
      </c>
      <c r="D41" s="36">
        <f>収支予算書!C21</f>
        <v>0</v>
      </c>
      <c r="E41" s="44" t="str">
        <f t="shared" si="0"/>
        <v/>
      </c>
      <c r="F41" s="45" t="str">
        <f t="shared" si="1"/>
        <v/>
      </c>
      <c r="G41" s="73"/>
    </row>
    <row r="42" spans="2:11" ht="27.95" customHeight="1" x14ac:dyDescent="0.15">
      <c r="B42" s="48" t="str">
        <f>収支予算書!B22</f>
        <v>鳥 獣 害 対 策 費</v>
      </c>
      <c r="C42" s="71">
        <f>IF(B42="","",SUMIF(金銭出納帳!$C$6:$C$65,B42,金銭出納帳!$F$6:$F$65))</f>
        <v>0</v>
      </c>
      <c r="D42" s="36">
        <f>収支予算書!C22</f>
        <v>0</v>
      </c>
      <c r="E42" s="44" t="str">
        <f t="shared" si="0"/>
        <v/>
      </c>
      <c r="F42" s="45" t="str">
        <f t="shared" si="1"/>
        <v/>
      </c>
      <c r="G42" s="73"/>
    </row>
    <row r="43" spans="2:11" ht="27.95" customHeight="1" x14ac:dyDescent="0.15">
      <c r="B43" s="48">
        <f>収支予算書!B23</f>
        <v>0</v>
      </c>
      <c r="C43" s="71">
        <f>IF(B43="","",SUMIF(金銭出納帳!$C$6:$C$65,B43,金銭出納帳!$F$6:$F$65))</f>
        <v>0</v>
      </c>
      <c r="D43" s="36">
        <f>収支予算書!C23</f>
        <v>0</v>
      </c>
      <c r="E43" s="44" t="str">
        <f t="shared" si="0"/>
        <v/>
      </c>
      <c r="F43" s="45" t="str">
        <f t="shared" si="1"/>
        <v/>
      </c>
      <c r="G43" s="73"/>
      <c r="K43" s="12" t="s">
        <v>85</v>
      </c>
    </row>
    <row r="44" spans="2:11" ht="27.95" customHeight="1" x14ac:dyDescent="0.15">
      <c r="B44" s="48">
        <f>収支予算書!B24</f>
        <v>0</v>
      </c>
      <c r="C44" s="71">
        <f>IF(B44="","",SUMIF(金銭出納帳!$C$6:$C$65,B44,金銭出納帳!$F$6:$F$65))</f>
        <v>0</v>
      </c>
      <c r="D44" s="36">
        <f>収支予算書!C24</f>
        <v>0</v>
      </c>
      <c r="E44" s="44" t="str">
        <f t="shared" si="0"/>
        <v/>
      </c>
      <c r="F44" s="45" t="str">
        <f t="shared" si="1"/>
        <v/>
      </c>
      <c r="G44" s="73"/>
    </row>
    <row r="45" spans="2:11" ht="27.95" customHeight="1" x14ac:dyDescent="0.15">
      <c r="B45" s="48">
        <f>収支予算書!B25</f>
        <v>0</v>
      </c>
      <c r="C45" s="71">
        <f>IF(B45="","",SUMIF(金銭出納帳!$C$6:$C$65,B45,金銭出納帳!$F$6:$F$65))</f>
        <v>0</v>
      </c>
      <c r="D45" s="36">
        <f>収支予算書!C26</f>
        <v>0</v>
      </c>
      <c r="E45" s="44" t="str">
        <f t="shared" si="0"/>
        <v/>
      </c>
      <c r="F45" s="45" t="str">
        <f t="shared" si="1"/>
        <v/>
      </c>
      <c r="G45" s="73"/>
    </row>
    <row r="46" spans="2:11" s="127" customFormat="1" ht="27.95" customHeight="1" x14ac:dyDescent="0.15">
      <c r="B46" s="48">
        <f>収支予算書!B26</f>
        <v>0</v>
      </c>
      <c r="C46" s="71"/>
      <c r="D46" s="36"/>
      <c r="E46" s="44"/>
      <c r="F46" s="45"/>
      <c r="G46" s="73"/>
    </row>
    <row r="47" spans="2:11" ht="27.95" customHeight="1" x14ac:dyDescent="0.15">
      <c r="B47" s="48" t="str">
        <f>収支予算書!B27</f>
        <v>その他(事務・会議等）</v>
      </c>
      <c r="C47" s="71">
        <f>IF(B47="","",SUMIF(金銭出納帳!$C$6:$C$65,B47,金銭出納帳!$F$6:$F$65))</f>
        <v>0</v>
      </c>
      <c r="D47" s="36">
        <f>収支予算書!C27</f>
        <v>0</v>
      </c>
      <c r="E47" s="44" t="str">
        <f t="shared" si="0"/>
        <v/>
      </c>
      <c r="F47" s="45" t="str">
        <f t="shared" si="1"/>
        <v/>
      </c>
      <c r="G47" s="73"/>
    </row>
    <row r="48" spans="2:11" ht="27.95" customHeight="1" x14ac:dyDescent="0.15">
      <c r="B48" s="48" t="str">
        <f>収支予算書!B28</f>
        <v>積　立　・　繰　越</v>
      </c>
      <c r="C48" s="71">
        <f>IF(B48="","",SUMIF(金銭出納帳!$C$6:$C$65,B48,金銭出納帳!$F$6:$F$65))</f>
        <v>0</v>
      </c>
      <c r="D48" s="36">
        <f>収支予算書!C28</f>
        <v>0</v>
      </c>
      <c r="E48" s="44" t="str">
        <f t="shared" si="0"/>
        <v/>
      </c>
      <c r="F48" s="45" t="str">
        <f t="shared" si="1"/>
        <v/>
      </c>
      <c r="G48" s="78"/>
    </row>
    <row r="49" spans="2:14" ht="19.5" customHeight="1" x14ac:dyDescent="0.15">
      <c r="B49" s="32" t="s">
        <v>49</v>
      </c>
      <c r="C49" s="39">
        <f>SUM(C38:C48)</f>
        <v>0</v>
      </c>
      <c r="D49" s="39">
        <f>SUM(D38:D48)</f>
        <v>0</v>
      </c>
      <c r="E49" s="46">
        <f>SUM(E38:E48)</f>
        <v>0</v>
      </c>
      <c r="F49" s="46">
        <f>SUM(F38:F48)</f>
        <v>0</v>
      </c>
      <c r="G49" s="38"/>
    </row>
    <row r="50" spans="2:14" ht="30" customHeight="1" x14ac:dyDescent="0.15">
      <c r="B50" s="69" t="s">
        <v>76</v>
      </c>
      <c r="C50" s="36">
        <f>SUMIF(金銭出納帳!$C$6:$C$65,収支精算書!B50,金銭出納帳!$F$6:$F$65)</f>
        <v>0</v>
      </c>
      <c r="D50" s="39">
        <f>収支予算書!C30</f>
        <v>0</v>
      </c>
      <c r="E50" s="44">
        <f>IF((C50-D50)&gt;0,C50-D50,0)</f>
        <v>0</v>
      </c>
      <c r="F50" s="45">
        <f>IF((C50-D50)&lt;0,D50-C50,0)</f>
        <v>0</v>
      </c>
      <c r="G50" s="38"/>
      <c r="K50" s="28"/>
      <c r="L50" s="28"/>
      <c r="M50" s="28"/>
      <c r="N50" s="28"/>
    </row>
    <row r="51" spans="2:14" ht="19.5" customHeight="1" x14ac:dyDescent="0.15">
      <c r="B51" s="32" t="s">
        <v>49</v>
      </c>
      <c r="C51" s="39">
        <f>C50</f>
        <v>0</v>
      </c>
      <c r="D51" s="68">
        <f>D50</f>
        <v>0</v>
      </c>
      <c r="E51" s="70">
        <f>E50</f>
        <v>0</v>
      </c>
      <c r="F51" s="47">
        <f>F50</f>
        <v>0</v>
      </c>
      <c r="G51" s="38"/>
      <c r="K51" s="29"/>
      <c r="L51" s="28"/>
      <c r="M51" s="28"/>
      <c r="N51" s="29"/>
    </row>
    <row r="52" spans="2:14" ht="21.95" customHeight="1" x14ac:dyDescent="0.15">
      <c r="B52" s="32" t="s">
        <v>46</v>
      </c>
      <c r="C52" s="39">
        <f>C49+C51</f>
        <v>0</v>
      </c>
      <c r="D52" s="39">
        <f>D49+D51</f>
        <v>0</v>
      </c>
      <c r="E52" s="47">
        <f>E49+E51</f>
        <v>0</v>
      </c>
      <c r="F52" s="47">
        <f>IF(F49="","",F49+F51)</f>
        <v>0</v>
      </c>
      <c r="G52" s="38"/>
    </row>
    <row r="53" spans="2:14" ht="20.25" customHeight="1" x14ac:dyDescent="0.15">
      <c r="B53" s="16" t="s">
        <v>35</v>
      </c>
    </row>
    <row r="54" spans="2:14" ht="8.25" customHeight="1" x14ac:dyDescent="0.15">
      <c r="B54" s="16"/>
    </row>
    <row r="55" spans="2:14" ht="29.25" customHeight="1" x14ac:dyDescent="0.15">
      <c r="C55" s="17">
        <f>IF(C32=C52,0,"Err")</f>
        <v>0</v>
      </c>
      <c r="D55" s="17">
        <f>IF(D32=D52,0,"Err")</f>
        <v>0</v>
      </c>
      <c r="E55" s="20"/>
      <c r="F55" s="17"/>
    </row>
    <row r="56" spans="2:14" x14ac:dyDescent="0.15">
      <c r="C56" s="26" t="str">
        <f>IF(C32=C52,"ＯＫ",(C32-C52))</f>
        <v>ＯＫ</v>
      </c>
      <c r="D56" s="26" t="str">
        <f>IF(D32=D52,"ＯＫ",(D32-D52))</f>
        <v>ＯＫ</v>
      </c>
    </row>
  </sheetData>
  <sheetProtection algorithmName="SHA-512" hashValue="BMUaGgD/Dg7mxUPJKWoeLv6Ss6cd6NwXY0o4Hl3B6sWgPANC0a0ddPELsGsEojb95aN7I9vlT0Rf3RAfduBBsQ==" saltValue="Z2W6V3L4piN3I89IMgPzkA==" spinCount="100000" sheet="1" objects="1" scenarios="1"/>
  <mergeCells count="11">
    <mergeCell ref="E27:F27"/>
    <mergeCell ref="B22:G23"/>
    <mergeCell ref="G27:G28"/>
    <mergeCell ref="D36:D37"/>
    <mergeCell ref="G36:G37"/>
    <mergeCell ref="B27:B28"/>
    <mergeCell ref="D27:D28"/>
    <mergeCell ref="B36:B37"/>
    <mergeCell ref="C36:C37"/>
    <mergeCell ref="C27:C28"/>
    <mergeCell ref="E36:F36"/>
  </mergeCells>
  <phoneticPr fontId="9"/>
  <conditionalFormatting sqref="C55:F55">
    <cfRule type="cellIs" dxfId="0" priority="1" stopIfTrue="1" operator="equal">
      <formula>"Err"</formula>
    </cfRule>
  </conditionalFormatting>
  <dataValidations count="1">
    <dataValidation type="list" allowBlank="1" showInputMessage="1" showErrorMessage="1" sqref="B50">
      <formula1>$B$2:$B$17</formula1>
    </dataValidation>
  </dataValidations>
  <printOptions horizontalCentered="1" verticalCentered="1"/>
  <pageMargins left="0.19685039370078741" right="0.19685039370078741" top="0.78740157480314965" bottom="0.59055118110236227" header="0.51181102362204722" footer="0.51181102362204722"/>
  <pageSetup paperSize="9" orientation="portrait" blackAndWhite="1" r:id="rId1"/>
  <headerFooter alignWithMargins="0">
    <oddFooter>&amp;R「&amp;A」&amp;F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6"/>
  <sheetViews>
    <sheetView showZeros="0" view="pageBreakPreview" zoomScale="103" zoomScaleNormal="103" zoomScaleSheetLayoutView="103" workbookViewId="0">
      <selection activeCell="H32" sqref="H32"/>
    </sheetView>
  </sheetViews>
  <sheetFormatPr defaultRowHeight="14.25" x14ac:dyDescent="0.15"/>
  <cols>
    <col min="1" max="1" width="3.125" style="232" customWidth="1"/>
    <col min="2" max="2" width="14.375" style="232" customWidth="1"/>
    <col min="3" max="3" width="6" style="232" customWidth="1"/>
    <col min="4" max="4" width="13.25" style="232" customWidth="1"/>
    <col min="5" max="5" width="4.75" style="232" customWidth="1"/>
    <col min="6" max="6" width="2.5" style="232" customWidth="1"/>
    <col min="7" max="7" width="6.75" style="232" customWidth="1"/>
    <col min="8" max="8" width="5" style="232" customWidth="1"/>
    <col min="9" max="9" width="2" style="232" customWidth="1"/>
    <col min="10" max="10" width="6.375" style="232" customWidth="1"/>
    <col min="11" max="11" width="5" style="232" customWidth="1"/>
    <col min="12" max="12" width="9.875" style="232" customWidth="1"/>
    <col min="13" max="13" width="4.75" style="232" customWidth="1"/>
    <col min="14" max="14" width="7.75" style="232" customWidth="1"/>
    <col min="15" max="15" width="6.75" style="232" customWidth="1"/>
    <col min="16" max="16" width="5.75" style="232" customWidth="1"/>
    <col min="17" max="17" width="5.5" style="232" customWidth="1"/>
    <col min="18" max="18" width="5" style="232" customWidth="1"/>
    <col min="19" max="19" width="13.875" style="232" customWidth="1"/>
    <col min="20" max="20" width="3" style="232" customWidth="1"/>
    <col min="21" max="21" width="2.25" style="232" customWidth="1"/>
    <col min="22" max="23" width="5.5" style="232" customWidth="1"/>
    <col min="24" max="16384" width="9" style="232"/>
  </cols>
  <sheetData>
    <row r="1" spans="1:4" x14ac:dyDescent="0.15">
      <c r="A1" s="231" t="s">
        <v>52</v>
      </c>
    </row>
    <row r="2" spans="1:4" hidden="1" x14ac:dyDescent="0.15">
      <c r="A2" s="233"/>
      <c r="D2" s="234" t="str">
        <f>金銭出納帳!M6</f>
        <v>前 年 度 繰 越 金</v>
      </c>
    </row>
    <row r="3" spans="1:4" hidden="1" x14ac:dyDescent="0.15">
      <c r="A3" s="233"/>
      <c r="D3" s="234" t="str">
        <f>金銭出納帳!M7</f>
        <v>中山間地域等直接支払事業交付金</v>
      </c>
    </row>
    <row r="4" spans="1:4" hidden="1" x14ac:dyDescent="0.15">
      <c r="A4" s="233"/>
      <c r="D4" s="234" t="str">
        <f>金銭出納帳!M8</f>
        <v>その他(雑収入)</v>
      </c>
    </row>
    <row r="5" spans="1:4" hidden="1" x14ac:dyDescent="0.15">
      <c r="A5" s="233"/>
      <c r="D5" s="234" t="str">
        <f>金銭出納帳!M9</f>
        <v>水路農道等の維持管理</v>
      </c>
    </row>
    <row r="6" spans="1:4" hidden="1" x14ac:dyDescent="0.15">
      <c r="A6" s="233"/>
      <c r="D6" s="234" t="str">
        <f>金銭出納帳!M10</f>
        <v>多面的機能の増進活動</v>
      </c>
    </row>
    <row r="7" spans="1:4" hidden="1" x14ac:dyDescent="0.15">
      <c r="A7" s="233"/>
      <c r="D7" s="234" t="str">
        <f>金銭出納帳!M11</f>
        <v>鳥 獣 害 対 策 費</v>
      </c>
    </row>
    <row r="8" spans="1:4" hidden="1" x14ac:dyDescent="0.15">
      <c r="A8" s="233"/>
      <c r="D8" s="234" t="str">
        <f>金銭出納帳!M12</f>
        <v>生産性・収益向上取組</v>
      </c>
    </row>
    <row r="9" spans="1:4" hidden="1" x14ac:dyDescent="0.15">
      <c r="A9" s="233"/>
      <c r="D9" s="234" t="str">
        <f>金銭出納帳!M13</f>
        <v>役　員　活　動　費</v>
      </c>
    </row>
    <row r="10" spans="1:4" hidden="1" x14ac:dyDescent="0.15">
      <c r="A10" s="233"/>
      <c r="D10" s="234" t="str">
        <f>金銭出納帳!M14</f>
        <v>その他(事務・会議等）</v>
      </c>
    </row>
    <row r="11" spans="1:4" hidden="1" x14ac:dyDescent="0.15">
      <c r="A11" s="233"/>
      <c r="D11" s="234" t="str">
        <f>金銭出納帳!M15</f>
        <v>農家個人配分</v>
      </c>
    </row>
    <row r="12" spans="1:4" hidden="1" x14ac:dyDescent="0.15">
      <c r="A12" s="233"/>
      <c r="D12" s="234">
        <f>金銭出納帳!M16</f>
        <v>0</v>
      </c>
    </row>
    <row r="13" spans="1:4" hidden="1" x14ac:dyDescent="0.15">
      <c r="A13" s="233"/>
      <c r="D13" s="234">
        <f>金銭出納帳!M17</f>
        <v>0</v>
      </c>
    </row>
    <row r="14" spans="1:4" hidden="1" x14ac:dyDescent="0.15">
      <c r="A14" s="233"/>
      <c r="D14" s="234">
        <f>金銭出納帳!M22</f>
        <v>0</v>
      </c>
    </row>
    <row r="15" spans="1:4" hidden="1" x14ac:dyDescent="0.15">
      <c r="A15" s="233"/>
      <c r="D15" s="234" t="e">
        <f>金銭出納帳!#REF!</f>
        <v>#REF!</v>
      </c>
    </row>
    <row r="16" spans="1:4" hidden="1" x14ac:dyDescent="0.15">
      <c r="A16" s="233"/>
      <c r="D16" s="234" t="e">
        <f>金銭出納帳!#REF!</f>
        <v>#REF!</v>
      </c>
    </row>
    <row r="17" spans="1:19" hidden="1" x14ac:dyDescent="0.15">
      <c r="A17" s="233"/>
      <c r="D17" s="234" t="e">
        <f>金銭出納帳!#REF!</f>
        <v>#REF!</v>
      </c>
    </row>
    <row r="18" spans="1:19" hidden="1" x14ac:dyDescent="0.15">
      <c r="A18" s="233"/>
    </row>
    <row r="19" spans="1:19" hidden="1" x14ac:dyDescent="0.15">
      <c r="A19" s="233"/>
    </row>
    <row r="20" spans="1:19" x14ac:dyDescent="0.15">
      <c r="A20" s="233"/>
    </row>
    <row r="21" spans="1:19" x14ac:dyDescent="0.15">
      <c r="E21" s="235" t="str">
        <f>"令 和 "&amp;'基礎デ-タ'!C4&amp;" 年 度　事　業　実　績　書"</f>
        <v>令 和 2 年 度　事　業　実　績　書</v>
      </c>
      <c r="F21" s="235"/>
      <c r="G21" s="235"/>
      <c r="H21" s="235"/>
      <c r="I21" s="235"/>
      <c r="J21" s="235"/>
      <c r="K21" s="235"/>
      <c r="L21" s="235"/>
      <c r="M21" s="235"/>
      <c r="N21" s="235"/>
    </row>
    <row r="22" spans="1:19" x14ac:dyDescent="0.15">
      <c r="E22" s="236"/>
      <c r="F22" s="236"/>
      <c r="G22" s="236"/>
      <c r="H22" s="236"/>
      <c r="I22" s="236"/>
      <c r="J22" s="236"/>
      <c r="K22" s="236"/>
      <c r="L22" s="236"/>
      <c r="M22" s="236"/>
      <c r="N22" s="236"/>
    </row>
    <row r="23" spans="1:19" ht="27" customHeight="1" x14ac:dyDescent="0.15">
      <c r="B23" s="237" t="s">
        <v>102</v>
      </c>
      <c r="C23" s="238"/>
      <c r="D23" s="239" t="str">
        <f>'基礎デ-タ'!C5&amp;" 集落"</f>
        <v>0 集落</v>
      </c>
      <c r="E23" s="240"/>
      <c r="F23" s="241"/>
      <c r="G23" s="237" t="s">
        <v>18</v>
      </c>
      <c r="H23" s="242"/>
      <c r="I23" s="238"/>
      <c r="J23" s="243" t="str">
        <f>" 有田郡有田川町大字 "&amp;'基礎デ-タ'!C6</f>
        <v xml:space="preserve"> 有田郡有田川町大字 </v>
      </c>
      <c r="K23" s="304"/>
      <c r="L23" s="304"/>
      <c r="M23" s="304"/>
      <c r="N23" s="305"/>
      <c r="O23" s="237" t="s">
        <v>19</v>
      </c>
      <c r="P23" s="238"/>
      <c r="Q23" s="237">
        <f>'基礎デ-タ'!C7</f>
        <v>0</v>
      </c>
      <c r="R23" s="242"/>
      <c r="S23" s="238"/>
    </row>
    <row r="24" spans="1:19" ht="20.100000000000001" customHeight="1" x14ac:dyDescent="0.15">
      <c r="B24" s="332" t="s">
        <v>95</v>
      </c>
      <c r="C24" s="333"/>
      <c r="D24" s="334" t="s">
        <v>53</v>
      </c>
      <c r="E24" s="335" t="s">
        <v>54</v>
      </c>
      <c r="F24" s="336"/>
      <c r="G24" s="336"/>
      <c r="H24" s="337" t="s">
        <v>55</v>
      </c>
      <c r="I24" s="242"/>
      <c r="J24" s="238"/>
      <c r="K24" s="332" t="s">
        <v>20</v>
      </c>
      <c r="L24" s="333"/>
      <c r="M24" s="268" t="s">
        <v>21</v>
      </c>
      <c r="N24" s="268"/>
      <c r="O24" s="268" t="s">
        <v>22</v>
      </c>
      <c r="P24" s="268"/>
      <c r="Q24" s="268" t="s">
        <v>23</v>
      </c>
      <c r="R24" s="268"/>
      <c r="S24" s="338" t="s">
        <v>24</v>
      </c>
    </row>
    <row r="25" spans="1:19" ht="27" customHeight="1" x14ac:dyDescent="0.15">
      <c r="B25" s="339" t="s">
        <v>25</v>
      </c>
      <c r="C25" s="340"/>
      <c r="D25" s="258">
        <f>IF('基礎デ-タ'!C8="","",'基礎デ-タ'!C8)</f>
        <v>0</v>
      </c>
      <c r="E25" s="259" t="str">
        <f>IF('基礎デ-タ'!C9="","       －",'基礎デ-タ'!C9+'基礎デ-タ'!C10)</f>
        <v xml:space="preserve">       －</v>
      </c>
      <c r="F25" s="260" t="str">
        <f>IF('基礎デ-タ'!G9="","",'基礎デ-タ'!G9)</f>
        <v>水路農道等の維持管理</v>
      </c>
      <c r="G25" s="261" t="e">
        <f>IF('基礎デ-タ'!#REF!="","",'基礎デ-タ'!#REF!)</f>
        <v>#REF!</v>
      </c>
      <c r="H25" s="259">
        <f>IF('基礎デ-タ'!C11="","      －",'基礎デ-タ'!C11)</f>
        <v>0</v>
      </c>
      <c r="I25" s="260" t="str">
        <f>IF('基礎デ-タ'!M8="","",'基礎デ-タ'!M8)</f>
        <v/>
      </c>
      <c r="J25" s="261" t="str">
        <f>IF('基礎デ-タ'!N8="","",'基礎デ-タ'!N8)</f>
        <v/>
      </c>
      <c r="K25" s="262" t="s">
        <v>26</v>
      </c>
      <c r="L25" s="262"/>
      <c r="M25" s="263" t="str">
        <f>DBCS('基礎デ-タ'!C12)</f>
        <v/>
      </c>
      <c r="N25" s="264"/>
      <c r="O25" s="265" t="str">
        <f>DBCS('基礎デ-タ'!C13)</f>
        <v>０</v>
      </c>
      <c r="P25" s="265"/>
      <c r="Q25" s="263" t="str">
        <f>DBCS('基礎デ-タ'!C14)</f>
        <v>０</v>
      </c>
      <c r="R25" s="264"/>
      <c r="S25" s="266" t="str">
        <f>IF(SUM('基礎デ-タ'!C15:C18)=0,"",DBCS(SUM('基礎デ-タ'!C15:C18)))</f>
        <v/>
      </c>
    </row>
    <row r="26" spans="1:19" ht="20.100000000000001" customHeight="1" x14ac:dyDescent="0.15">
      <c r="B26" s="267" t="s">
        <v>96</v>
      </c>
      <c r="C26" s="268" t="s">
        <v>97</v>
      </c>
      <c r="D26" s="268"/>
      <c r="E26" s="268"/>
      <c r="F26" s="269" t="s">
        <v>98</v>
      </c>
      <c r="G26" s="270"/>
      <c r="H26" s="271"/>
      <c r="I26" s="269" t="s">
        <v>99</v>
      </c>
      <c r="J26" s="270"/>
      <c r="K26" s="271"/>
      <c r="L26" s="268" t="s">
        <v>100</v>
      </c>
      <c r="M26" s="268"/>
      <c r="N26" s="268"/>
      <c r="O26" s="268"/>
      <c r="P26" s="268" t="s">
        <v>27</v>
      </c>
      <c r="Q26" s="268"/>
      <c r="R26" s="268" t="s">
        <v>28</v>
      </c>
      <c r="S26" s="268"/>
    </row>
    <row r="27" spans="1:19" ht="20.100000000000001" customHeight="1" x14ac:dyDescent="0.15">
      <c r="B27" s="268"/>
      <c r="C27" s="268"/>
      <c r="D27" s="268"/>
      <c r="E27" s="268"/>
      <c r="F27" s="273"/>
      <c r="G27" s="274"/>
      <c r="H27" s="275"/>
      <c r="I27" s="276" t="s">
        <v>29</v>
      </c>
      <c r="J27" s="277"/>
      <c r="K27" s="278"/>
      <c r="L27" s="268" t="s">
        <v>30</v>
      </c>
      <c r="M27" s="268"/>
      <c r="N27" s="268" t="s">
        <v>24</v>
      </c>
      <c r="O27" s="268"/>
      <c r="P27" s="268"/>
      <c r="Q27" s="268"/>
      <c r="R27" s="268"/>
      <c r="S27" s="268"/>
    </row>
    <row r="28" spans="1:19" ht="25.5" customHeight="1" x14ac:dyDescent="0.15">
      <c r="B28" s="280" t="s">
        <v>31</v>
      </c>
      <c r="C28" s="341" t="str">
        <f>収支精算書!B39</f>
        <v>水路農道等の維持管理</v>
      </c>
      <c r="D28" s="342"/>
      <c r="E28" s="343"/>
      <c r="F28" s="344" t="s">
        <v>62</v>
      </c>
      <c r="G28" s="345"/>
      <c r="H28" s="346"/>
      <c r="I28" s="284">
        <f>IF(C28="","",SUMIF(金銭出納帳!$C$6:$C$65,事業実績書!C28,金銭出納帳!$F$6:$F$65))</f>
        <v>0</v>
      </c>
      <c r="J28" s="285"/>
      <c r="K28" s="286"/>
      <c r="L28" s="181">
        <f>I28-N28</f>
        <v>0</v>
      </c>
      <c r="M28" s="181"/>
      <c r="N28" s="181"/>
      <c r="O28" s="181"/>
      <c r="P28" s="224"/>
      <c r="Q28" s="188"/>
      <c r="R28" s="211"/>
      <c r="S28" s="212"/>
    </row>
    <row r="29" spans="1:19" ht="25.5" customHeight="1" x14ac:dyDescent="0.15">
      <c r="B29" s="291"/>
      <c r="C29" s="341" t="str">
        <f>収支精算書!B40</f>
        <v>多面的機能の増進活動</v>
      </c>
      <c r="D29" s="342"/>
      <c r="E29" s="343"/>
      <c r="F29" s="344" t="s">
        <v>62</v>
      </c>
      <c r="G29" s="345"/>
      <c r="H29" s="346"/>
      <c r="I29" s="284">
        <f>IF(C29="","",SUMIF(金銭出納帳!$C$6:$C$65,事業実績書!C29,金銭出納帳!$F$6:$F$65))</f>
        <v>0</v>
      </c>
      <c r="J29" s="285"/>
      <c r="K29" s="286"/>
      <c r="L29" s="181">
        <f>I29-N29</f>
        <v>0</v>
      </c>
      <c r="M29" s="181"/>
      <c r="N29" s="181"/>
      <c r="O29" s="181"/>
      <c r="P29" s="217"/>
      <c r="Q29" s="218"/>
      <c r="R29" s="211"/>
      <c r="S29" s="212"/>
    </row>
    <row r="30" spans="1:19" ht="25.5" customHeight="1" x14ac:dyDescent="0.15">
      <c r="B30" s="291"/>
      <c r="C30" s="341" t="str">
        <f>収支精算書!B41</f>
        <v>役　員　活　動　費</v>
      </c>
      <c r="D30" s="342"/>
      <c r="E30" s="343"/>
      <c r="F30" s="344"/>
      <c r="G30" s="345"/>
      <c r="H30" s="346"/>
      <c r="I30" s="284">
        <f>IF(C30="","",SUMIF(金銭出納帳!$C$6:$C$65,事業実績書!C30,金銭出納帳!$F$6:$F$65))</f>
        <v>0</v>
      </c>
      <c r="J30" s="285"/>
      <c r="K30" s="286"/>
      <c r="L30" s="181">
        <f t="shared" ref="L30:L33" si="0">I30-N30</f>
        <v>0</v>
      </c>
      <c r="M30" s="181"/>
      <c r="N30" s="181"/>
      <c r="O30" s="181"/>
      <c r="P30" s="195"/>
      <c r="Q30" s="196"/>
      <c r="R30" s="220"/>
      <c r="S30" s="221"/>
    </row>
    <row r="31" spans="1:19" ht="25.5" customHeight="1" x14ac:dyDescent="0.15">
      <c r="B31" s="291"/>
      <c r="C31" s="341" t="str">
        <f>収支精算書!B42</f>
        <v>鳥 獣 害 対 策 費</v>
      </c>
      <c r="D31" s="342"/>
      <c r="E31" s="343"/>
      <c r="F31" s="347"/>
      <c r="G31" s="348"/>
      <c r="H31" s="349"/>
      <c r="I31" s="350"/>
      <c r="J31" s="351"/>
      <c r="K31" s="352"/>
      <c r="L31" s="181">
        <f t="shared" ref="L31:L32" si="1">I31-N31</f>
        <v>0</v>
      </c>
      <c r="M31" s="181"/>
      <c r="N31" s="181"/>
      <c r="O31" s="181"/>
      <c r="P31" s="153"/>
      <c r="Q31" s="154"/>
      <c r="R31" s="155"/>
      <c r="S31" s="156"/>
    </row>
    <row r="32" spans="1:19" ht="25.5" customHeight="1" x14ac:dyDescent="0.15">
      <c r="B32" s="291"/>
      <c r="C32" s="341">
        <f>収支精算書!B43</f>
        <v>0</v>
      </c>
      <c r="D32" s="342"/>
      <c r="E32" s="343"/>
      <c r="F32" s="347"/>
      <c r="G32" s="348"/>
      <c r="H32" s="349"/>
      <c r="I32" s="350"/>
      <c r="J32" s="351"/>
      <c r="K32" s="352"/>
      <c r="L32" s="181">
        <f t="shared" si="1"/>
        <v>0</v>
      </c>
      <c r="M32" s="181"/>
      <c r="N32" s="181"/>
      <c r="O32" s="181"/>
      <c r="P32" s="153"/>
      <c r="Q32" s="154"/>
      <c r="R32" s="155"/>
      <c r="S32" s="156"/>
    </row>
    <row r="33" spans="2:23" ht="25.5" customHeight="1" x14ac:dyDescent="0.15">
      <c r="B33" s="291"/>
      <c r="C33" s="341">
        <f>収支精算書!B44</f>
        <v>0</v>
      </c>
      <c r="D33" s="342"/>
      <c r="E33" s="343"/>
      <c r="F33" s="344"/>
      <c r="G33" s="345"/>
      <c r="H33" s="346"/>
      <c r="I33" s="284">
        <f>IF(C33="","",SUMIF(金銭出納帳!$C$6:$C$65,事業実績書!C33,金銭出納帳!$F$6:$F$65))</f>
        <v>0</v>
      </c>
      <c r="J33" s="285"/>
      <c r="K33" s="286"/>
      <c r="L33" s="181">
        <f t="shared" si="0"/>
        <v>0</v>
      </c>
      <c r="M33" s="181"/>
      <c r="N33" s="181"/>
      <c r="O33" s="181"/>
      <c r="P33" s="222"/>
      <c r="Q33" s="223"/>
      <c r="R33" s="216"/>
      <c r="S33" s="216"/>
    </row>
    <row r="34" spans="2:23" ht="25.5" customHeight="1" x14ac:dyDescent="0.15">
      <c r="B34" s="291"/>
      <c r="C34" s="341">
        <f>収支精算書!B45</f>
        <v>0</v>
      </c>
      <c r="D34" s="342"/>
      <c r="E34" s="343"/>
      <c r="F34" s="249"/>
      <c r="G34" s="353"/>
      <c r="H34" s="354"/>
      <c r="I34" s="284">
        <f>IF(C34="","",SUMIF(金銭出納帳!$C$6:$C$65,事業実績書!C34,金銭出納帳!$F$6:$F$65))</f>
        <v>0</v>
      </c>
      <c r="J34" s="285"/>
      <c r="K34" s="286"/>
      <c r="L34" s="181">
        <f t="shared" ref="L34" si="2">I34-N34</f>
        <v>0</v>
      </c>
      <c r="M34" s="181"/>
      <c r="N34" s="181"/>
      <c r="O34" s="181"/>
      <c r="P34" s="210"/>
      <c r="Q34" s="210"/>
      <c r="R34" s="216"/>
      <c r="S34" s="216"/>
    </row>
    <row r="35" spans="2:23" ht="25.5" customHeight="1" x14ac:dyDescent="0.15">
      <c r="B35" s="291"/>
      <c r="C35" s="341">
        <f>収支精算書!B46</f>
        <v>0</v>
      </c>
      <c r="D35" s="342"/>
      <c r="E35" s="343"/>
      <c r="F35" s="355"/>
      <c r="G35" s="353"/>
      <c r="H35" s="354"/>
      <c r="I35" s="284">
        <f>IF(C35="","",SUMIF(金銭出納帳!$C$6:$C$65,事業実績書!C35,金銭出納帳!$F$6:$F$65))</f>
        <v>0</v>
      </c>
      <c r="J35" s="285"/>
      <c r="K35" s="286"/>
      <c r="L35" s="181">
        <f t="shared" ref="L35" si="3">I35-N35</f>
        <v>0</v>
      </c>
      <c r="M35" s="181"/>
      <c r="N35" s="181"/>
      <c r="O35" s="181"/>
      <c r="P35" s="209"/>
      <c r="Q35" s="210"/>
      <c r="R35" s="213"/>
      <c r="S35" s="213"/>
      <c r="W35" s="232" t="s">
        <v>85</v>
      </c>
    </row>
    <row r="36" spans="2:23" ht="25.5" customHeight="1" x14ac:dyDescent="0.15">
      <c r="B36" s="291"/>
      <c r="C36" s="341" t="str">
        <f>収支精算書!B47</f>
        <v>その他(事務・会議等）</v>
      </c>
      <c r="D36" s="342"/>
      <c r="E36" s="343"/>
      <c r="F36" s="356"/>
      <c r="G36" s="357"/>
      <c r="H36" s="358"/>
      <c r="I36" s="350"/>
      <c r="J36" s="351"/>
      <c r="K36" s="352"/>
      <c r="L36" s="181">
        <f t="shared" ref="L36" si="4">I36-N36</f>
        <v>0</v>
      </c>
      <c r="M36" s="181"/>
      <c r="N36" s="181"/>
      <c r="O36" s="181"/>
      <c r="P36" s="209"/>
      <c r="Q36" s="210"/>
      <c r="R36" s="133"/>
      <c r="S36" s="134"/>
    </row>
    <row r="37" spans="2:23" ht="25.5" customHeight="1" x14ac:dyDescent="0.15">
      <c r="B37" s="300"/>
      <c r="C37" s="341" t="str">
        <f>収支精算書!B48</f>
        <v>積　立　・　繰　越</v>
      </c>
      <c r="D37" s="342"/>
      <c r="E37" s="343"/>
      <c r="F37" s="359"/>
      <c r="G37" s="353"/>
      <c r="H37" s="354"/>
      <c r="I37" s="284">
        <f>IF(C37="","",SUMIF(金銭出納帳!$C$6:$C$65,事業実績書!C37,金銭出納帳!$F$6:$F$65))</f>
        <v>0</v>
      </c>
      <c r="J37" s="285"/>
      <c r="K37" s="286"/>
      <c r="L37" s="181">
        <f t="shared" ref="L37" si="5">I37-N37</f>
        <v>0</v>
      </c>
      <c r="M37" s="181"/>
      <c r="N37" s="181"/>
      <c r="O37" s="181"/>
      <c r="P37" s="219"/>
      <c r="Q37" s="219"/>
      <c r="R37" s="214"/>
      <c r="S37" s="215"/>
    </row>
    <row r="38" spans="2:23" ht="16.5" customHeight="1" x14ac:dyDescent="0.15">
      <c r="B38" s="301" t="s">
        <v>32</v>
      </c>
      <c r="C38" s="302"/>
      <c r="D38" s="302"/>
      <c r="E38" s="302"/>
      <c r="F38" s="303"/>
      <c r="G38" s="304"/>
      <c r="H38" s="305"/>
      <c r="I38" s="306">
        <f>SUM(I28:K37)</f>
        <v>0</v>
      </c>
      <c r="J38" s="307"/>
      <c r="K38" s="308"/>
      <c r="L38" s="360">
        <f>SUM(L28:M37)</f>
        <v>0</v>
      </c>
      <c r="M38" s="361"/>
      <c r="N38" s="360">
        <f>SUM(N28:O37)</f>
        <v>0</v>
      </c>
      <c r="O38" s="361"/>
      <c r="P38" s="362"/>
      <c r="Q38" s="302"/>
      <c r="R38" s="302"/>
      <c r="S38" s="302"/>
    </row>
    <row r="39" spans="2:23" ht="27.95" customHeight="1" x14ac:dyDescent="0.15">
      <c r="B39" s="312" t="s">
        <v>33</v>
      </c>
      <c r="C39" s="313" t="s">
        <v>76</v>
      </c>
      <c r="D39" s="314"/>
      <c r="E39" s="315"/>
      <c r="F39" s="316" t="str">
        <f>"(配分率 "&amp;'基礎デ-タ'!C20*100&amp;"%)"</f>
        <v>(配分率 0%)</v>
      </c>
      <c r="G39" s="317"/>
      <c r="H39" s="318"/>
      <c r="I39" s="284">
        <f>IF(C39="","",SUMIF(金銭出納帳!$C$6:$C$65,事業実績書!C39,金銭出納帳!$F$6:$F$65))</f>
        <v>0</v>
      </c>
      <c r="J39" s="285"/>
      <c r="K39" s="286"/>
      <c r="L39" s="319">
        <f>I39</f>
        <v>0</v>
      </c>
      <c r="M39" s="319"/>
      <c r="N39" s="319"/>
      <c r="O39" s="319"/>
      <c r="P39" s="302"/>
      <c r="Q39" s="302"/>
      <c r="R39" s="302"/>
      <c r="S39" s="302"/>
    </row>
    <row r="40" spans="2:23" ht="20.25" customHeight="1" x14ac:dyDescent="0.15">
      <c r="B40" s="301" t="s">
        <v>32</v>
      </c>
      <c r="C40" s="302"/>
      <c r="D40" s="302"/>
      <c r="E40" s="302"/>
      <c r="F40" s="303"/>
      <c r="G40" s="304"/>
      <c r="H40" s="305"/>
      <c r="I40" s="306">
        <f>L40+N40</f>
        <v>0</v>
      </c>
      <c r="J40" s="307"/>
      <c r="K40" s="308"/>
      <c r="L40" s="319">
        <f>L39</f>
        <v>0</v>
      </c>
      <c r="M40" s="319"/>
      <c r="N40" s="284"/>
      <c r="O40" s="286"/>
      <c r="P40" s="302"/>
      <c r="Q40" s="302"/>
      <c r="R40" s="302"/>
      <c r="S40" s="302"/>
    </row>
    <row r="41" spans="2:23" ht="27.95" customHeight="1" x14ac:dyDescent="0.15">
      <c r="B41" s="301" t="s">
        <v>34</v>
      </c>
      <c r="C41" s="302"/>
      <c r="D41" s="302"/>
      <c r="E41" s="302"/>
      <c r="F41" s="303"/>
      <c r="G41" s="304"/>
      <c r="H41" s="305"/>
      <c r="I41" s="306">
        <f>L41+N41</f>
        <v>0</v>
      </c>
      <c r="J41" s="307"/>
      <c r="K41" s="308"/>
      <c r="L41" s="319">
        <f>収支精算書!C29+収支精算書!C30</f>
        <v>0</v>
      </c>
      <c r="M41" s="319"/>
      <c r="N41" s="319">
        <f>N38</f>
        <v>0</v>
      </c>
      <c r="O41" s="319"/>
      <c r="P41" s="302"/>
      <c r="Q41" s="302"/>
      <c r="R41" s="302"/>
      <c r="S41" s="302"/>
    </row>
    <row r="42" spans="2:23" x14ac:dyDescent="0.15">
      <c r="B42" s="232" t="s">
        <v>35</v>
      </c>
    </row>
    <row r="43" spans="2:23" ht="6.75" customHeight="1" x14ac:dyDescent="0.15"/>
    <row r="44" spans="2:23" ht="14.25" customHeight="1" x14ac:dyDescent="0.15">
      <c r="I44" s="320" t="str">
        <f>IF(I41=I38+I40,"","Err")</f>
        <v/>
      </c>
      <c r="J44" s="320"/>
      <c r="K44" s="320"/>
      <c r="L44" s="320" t="str">
        <f>IF(L41=L38+L40,"","Err")</f>
        <v/>
      </c>
      <c r="M44" s="320"/>
      <c r="N44" s="320" t="str">
        <f>IF(N41=N38+N40,"","Err")</f>
        <v/>
      </c>
      <c r="O44" s="320"/>
    </row>
    <row r="45" spans="2:23" ht="14.25" customHeight="1" x14ac:dyDescent="0.15">
      <c r="I45" s="320"/>
      <c r="J45" s="320"/>
      <c r="K45" s="320"/>
      <c r="L45" s="320"/>
      <c r="M45" s="320"/>
      <c r="N45" s="320"/>
      <c r="O45" s="320"/>
    </row>
    <row r="46" spans="2:23" x14ac:dyDescent="0.15">
      <c r="I46" s="363">
        <f>I41-(I38+I40)</f>
        <v>0</v>
      </c>
      <c r="J46" s="363"/>
      <c r="K46" s="363"/>
      <c r="L46" s="363">
        <f>L41-(L38+L40)</f>
        <v>0</v>
      </c>
      <c r="M46" s="364"/>
      <c r="N46" s="363">
        <f>N41-(N38+N40)</f>
        <v>0</v>
      </c>
      <c r="O46" s="364"/>
    </row>
  </sheetData>
  <sheetProtection algorithmName="SHA-512" hashValue="C85pNFMD33Yox9SwFWWY8460yUIY8/XMr0vgNlf5PEcJ+LIm5kQ9Bx5mioEMfL2nBBhw4Pfhs/VnKiwJexxPhg==" saltValue="yk6aqcHwkeMDSu8iJK0T1A==" spinCount="100000" sheet="1" objects="1" scenarios="1"/>
  <mergeCells count="124">
    <mergeCell ref="Q23:S23"/>
    <mergeCell ref="N28:O28"/>
    <mergeCell ref="O23:P23"/>
    <mergeCell ref="M24:N24"/>
    <mergeCell ref="O24:P24"/>
    <mergeCell ref="L27:M27"/>
    <mergeCell ref="K24:L24"/>
    <mergeCell ref="N27:O27"/>
    <mergeCell ref="P26:Q27"/>
    <mergeCell ref="Q25:R25"/>
    <mergeCell ref="I26:K26"/>
    <mergeCell ref="I27:K27"/>
    <mergeCell ref="H24:J24"/>
    <mergeCell ref="R28:S28"/>
    <mergeCell ref="P28:Q28"/>
    <mergeCell ref="I28:K28"/>
    <mergeCell ref="L28:M28"/>
    <mergeCell ref="L26:O26"/>
    <mergeCell ref="F26:H27"/>
    <mergeCell ref="Q24:R24"/>
    <mergeCell ref="O25:P25"/>
    <mergeCell ref="R26:S27"/>
    <mergeCell ref="E25:G25"/>
    <mergeCell ref="G23:I23"/>
    <mergeCell ref="I41:K41"/>
    <mergeCell ref="L30:M30"/>
    <mergeCell ref="L33:M33"/>
    <mergeCell ref="F41:H41"/>
    <mergeCell ref="I40:K40"/>
    <mergeCell ref="C40:E40"/>
    <mergeCell ref="F40:H40"/>
    <mergeCell ref="I39:K39"/>
    <mergeCell ref="C38:E38"/>
    <mergeCell ref="I38:K38"/>
    <mergeCell ref="F30:H30"/>
    <mergeCell ref="F38:H38"/>
    <mergeCell ref="I37:K37"/>
    <mergeCell ref="I30:K30"/>
    <mergeCell ref="L34:M34"/>
    <mergeCell ref="F37:H37"/>
    <mergeCell ref="L38:M38"/>
    <mergeCell ref="L39:M39"/>
    <mergeCell ref="L31:M31"/>
    <mergeCell ref="N41:O41"/>
    <mergeCell ref="N44:O45"/>
    <mergeCell ref="E21:N22"/>
    <mergeCell ref="J23:N23"/>
    <mergeCell ref="M25:N25"/>
    <mergeCell ref="D23:F23"/>
    <mergeCell ref="K25:L25"/>
    <mergeCell ref="C37:E37"/>
    <mergeCell ref="L35:M35"/>
    <mergeCell ref="N35:O35"/>
    <mergeCell ref="F29:H29"/>
    <mergeCell ref="F28:H28"/>
    <mergeCell ref="B23:C23"/>
    <mergeCell ref="B25:C25"/>
    <mergeCell ref="C26:E27"/>
    <mergeCell ref="E24:G24"/>
    <mergeCell ref="B26:B27"/>
    <mergeCell ref="F34:H34"/>
    <mergeCell ref="H25:J25"/>
    <mergeCell ref="I33:K33"/>
    <mergeCell ref="B24:C24"/>
    <mergeCell ref="I29:K29"/>
    <mergeCell ref="C41:E41"/>
    <mergeCell ref="L41:M41"/>
    <mergeCell ref="R30:S30"/>
    <mergeCell ref="P33:Q33"/>
    <mergeCell ref="N40:O40"/>
    <mergeCell ref="N38:O38"/>
    <mergeCell ref="N37:O37"/>
    <mergeCell ref="L46:M46"/>
    <mergeCell ref="C28:E28"/>
    <mergeCell ref="C29:E29"/>
    <mergeCell ref="C30:E30"/>
    <mergeCell ref="L29:M29"/>
    <mergeCell ref="L40:M40"/>
    <mergeCell ref="I34:K34"/>
    <mergeCell ref="I44:K45"/>
    <mergeCell ref="C34:E34"/>
    <mergeCell ref="C33:E33"/>
    <mergeCell ref="C35:E35"/>
    <mergeCell ref="I46:K46"/>
    <mergeCell ref="C39:E39"/>
    <mergeCell ref="I35:K35"/>
    <mergeCell ref="F35:H35"/>
    <mergeCell ref="F39:H39"/>
    <mergeCell ref="F33:H33"/>
    <mergeCell ref="L44:M45"/>
    <mergeCell ref="L37:M37"/>
    <mergeCell ref="R29:S29"/>
    <mergeCell ref="N30:O30"/>
    <mergeCell ref="N33:O33"/>
    <mergeCell ref="P30:Q30"/>
    <mergeCell ref="N29:O29"/>
    <mergeCell ref="N46:O46"/>
    <mergeCell ref="N39:O39"/>
    <mergeCell ref="R35:S35"/>
    <mergeCell ref="P40:Q40"/>
    <mergeCell ref="R37:S37"/>
    <mergeCell ref="R34:S34"/>
    <mergeCell ref="R41:S41"/>
    <mergeCell ref="R38:S38"/>
    <mergeCell ref="P39:Q39"/>
    <mergeCell ref="P34:Q34"/>
    <mergeCell ref="R39:S39"/>
    <mergeCell ref="P29:Q29"/>
    <mergeCell ref="R40:S40"/>
    <mergeCell ref="P41:Q41"/>
    <mergeCell ref="P35:Q35"/>
    <mergeCell ref="P38:Q38"/>
    <mergeCell ref="P37:Q37"/>
    <mergeCell ref="R33:S33"/>
    <mergeCell ref="N34:O34"/>
    <mergeCell ref="N31:O31"/>
    <mergeCell ref="L32:M32"/>
    <mergeCell ref="N32:O32"/>
    <mergeCell ref="C31:E31"/>
    <mergeCell ref="C32:E32"/>
    <mergeCell ref="C36:E36"/>
    <mergeCell ref="L36:M36"/>
    <mergeCell ref="N36:O36"/>
    <mergeCell ref="P36:Q36"/>
  </mergeCells>
  <phoneticPr fontId="9"/>
  <dataValidations count="2">
    <dataValidation imeMode="off" allowBlank="1" showInputMessage="1" showErrorMessage="1" sqref="I28:O41"/>
    <dataValidation type="list" allowBlank="1" showInputMessage="1" showErrorMessage="1" sqref="C39:E39">
      <formula1>$D$2:$D$14</formula1>
    </dataValidation>
  </dataValidations>
  <printOptions horizontalCentered="1"/>
  <pageMargins left="0.19685039370078741" right="0.19685039370078741" top="0.78740157480314965" bottom="0.59055118110236227" header="0.51181102362204722" footer="0.51181102362204722"/>
  <pageSetup paperSize="9" orientation="landscape" blackAndWhite="1" r:id="rId1"/>
  <headerFooter alignWithMargins="0">
    <oddFooter>&amp;R「&amp;A」&amp;F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9"/>
  <sheetViews>
    <sheetView showZeros="0" view="pageBreakPreview" zoomScale="96" zoomScaleNormal="96" zoomScaleSheetLayoutView="96" workbookViewId="0">
      <selection activeCell="B6" sqref="B6:F6"/>
    </sheetView>
  </sheetViews>
  <sheetFormatPr defaultRowHeight="13.5" x14ac:dyDescent="0.15"/>
  <cols>
    <col min="1" max="1" width="10.5" style="79" customWidth="1"/>
    <col min="2" max="9" width="9" style="80"/>
    <col min="10" max="10" width="6" style="80" customWidth="1"/>
    <col min="11" max="16384" width="9" style="80"/>
  </cols>
  <sheetData>
    <row r="1" spans="1:10" ht="30" customHeight="1" x14ac:dyDescent="0.15">
      <c r="B1" s="225" t="str">
        <f>'基礎デ-タ'!C5&amp;" 集 落 作 業 日 誌"</f>
        <v>0 集 落 作 業 日 誌</v>
      </c>
      <c r="C1" s="225"/>
      <c r="D1" s="225"/>
      <c r="E1" s="225"/>
      <c r="F1" s="225"/>
      <c r="G1" s="225"/>
      <c r="H1" s="225"/>
      <c r="I1" s="225"/>
    </row>
    <row r="2" spans="1:10" ht="9.75" customHeight="1" x14ac:dyDescent="0.15"/>
    <row r="3" spans="1:10" ht="30" customHeight="1" x14ac:dyDescent="0.15">
      <c r="A3" s="81" t="s">
        <v>87</v>
      </c>
      <c r="B3" s="226" t="s">
        <v>134</v>
      </c>
      <c r="C3" s="227"/>
      <c r="D3" s="227"/>
      <c r="E3" s="227"/>
      <c r="F3" s="227"/>
      <c r="G3" s="227"/>
      <c r="H3" s="82"/>
      <c r="I3" s="82"/>
      <c r="J3" s="82"/>
    </row>
    <row r="4" spans="1:10" s="85" customFormat="1" ht="22.5" customHeight="1" x14ac:dyDescent="0.15">
      <c r="A4" s="83" t="str">
        <f>"令和"&amp;DBCS('基礎デ-タ'!C4)&amp;"年"</f>
        <v>令和２年</v>
      </c>
      <c r="B4" s="122"/>
      <c r="C4" s="84"/>
      <c r="D4" s="84"/>
      <c r="E4" s="84"/>
      <c r="F4" s="84"/>
      <c r="G4" s="84"/>
      <c r="H4" s="129" t="s">
        <v>135</v>
      </c>
    </row>
    <row r="5" spans="1:10" s="85" customFormat="1" ht="36" customHeight="1" x14ac:dyDescent="0.15">
      <c r="A5" s="123"/>
      <c r="B5" s="228"/>
      <c r="C5" s="229"/>
      <c r="D5" s="229"/>
      <c r="E5" s="229"/>
      <c r="F5" s="229"/>
      <c r="G5" s="114"/>
      <c r="H5" s="150"/>
      <c r="I5" s="114"/>
      <c r="J5" s="114"/>
    </row>
    <row r="6" spans="1:10" s="85" customFormat="1" ht="36" customHeight="1" x14ac:dyDescent="0.15">
      <c r="A6" s="118"/>
      <c r="B6" s="228"/>
      <c r="C6" s="229"/>
      <c r="D6" s="229"/>
      <c r="E6" s="229"/>
      <c r="F6" s="229"/>
      <c r="G6" s="113"/>
      <c r="H6" s="151"/>
      <c r="I6" s="114"/>
      <c r="J6" s="114"/>
    </row>
    <row r="7" spans="1:10" s="85" customFormat="1" ht="36" customHeight="1" x14ac:dyDescent="0.15">
      <c r="A7" s="118"/>
      <c r="B7" s="228"/>
      <c r="C7" s="229"/>
      <c r="D7" s="229"/>
      <c r="E7" s="229"/>
      <c r="F7" s="229"/>
      <c r="G7" s="113"/>
      <c r="H7" s="151"/>
      <c r="I7" s="114"/>
      <c r="J7" s="114"/>
    </row>
    <row r="8" spans="1:10" s="85" customFormat="1" ht="36" customHeight="1" x14ac:dyDescent="0.15">
      <c r="A8" s="118"/>
      <c r="B8" s="228"/>
      <c r="C8" s="229"/>
      <c r="D8" s="229"/>
      <c r="E8" s="229"/>
      <c r="F8" s="229"/>
      <c r="G8" s="113"/>
      <c r="H8" s="151"/>
      <c r="I8" s="112"/>
      <c r="J8" s="112"/>
    </row>
    <row r="9" spans="1:10" s="85" customFormat="1" ht="36" customHeight="1" x14ac:dyDescent="0.15">
      <c r="A9" s="118"/>
      <c r="B9" s="228"/>
      <c r="C9" s="229"/>
      <c r="D9" s="229"/>
      <c r="E9" s="229"/>
      <c r="F9" s="229"/>
      <c r="G9" s="113"/>
      <c r="H9" s="151"/>
      <c r="I9" s="112"/>
      <c r="J9" s="112"/>
    </row>
    <row r="10" spans="1:10" s="85" customFormat="1" ht="36" customHeight="1" x14ac:dyDescent="0.15">
      <c r="A10" s="118"/>
      <c r="B10" s="228"/>
      <c r="C10" s="229"/>
      <c r="D10" s="229"/>
      <c r="E10" s="229"/>
      <c r="F10" s="229"/>
      <c r="G10" s="119"/>
      <c r="H10" s="150"/>
      <c r="I10" s="112"/>
      <c r="J10" s="112"/>
    </row>
    <row r="11" spans="1:10" s="85" customFormat="1" ht="36" customHeight="1" x14ac:dyDescent="0.15">
      <c r="A11" s="118"/>
      <c r="B11" s="228"/>
      <c r="C11" s="229"/>
      <c r="D11" s="229"/>
      <c r="E11" s="229"/>
      <c r="F11" s="229"/>
      <c r="G11" s="114"/>
      <c r="H11" s="150"/>
      <c r="I11" s="112"/>
      <c r="J11" s="112"/>
    </row>
    <row r="12" spans="1:10" s="85" customFormat="1" ht="22.5" customHeight="1" x14ac:dyDescent="0.15">
      <c r="A12" s="83" t="str">
        <f>"令和"&amp;DBCS('基礎デ-タ'!C4+1)&amp;"年"</f>
        <v>令和３年</v>
      </c>
      <c r="B12" s="130"/>
      <c r="C12" s="131"/>
      <c r="D12" s="131"/>
      <c r="E12" s="131"/>
      <c r="F12" s="131"/>
      <c r="G12" s="114"/>
      <c r="H12" s="150"/>
      <c r="I12" s="112"/>
      <c r="J12" s="112"/>
    </row>
    <row r="13" spans="1:10" s="85" customFormat="1" ht="36" customHeight="1" x14ac:dyDescent="0.15">
      <c r="A13" s="86"/>
      <c r="B13" s="228"/>
      <c r="C13" s="229"/>
      <c r="D13" s="229"/>
      <c r="E13" s="229"/>
      <c r="F13" s="229"/>
      <c r="G13" s="113"/>
      <c r="H13" s="152"/>
      <c r="I13" s="112"/>
      <c r="J13" s="112"/>
    </row>
    <row r="14" spans="1:10" s="85" customFormat="1" ht="36" customHeight="1" x14ac:dyDescent="0.15">
      <c r="A14" s="121"/>
      <c r="B14" s="228"/>
      <c r="C14" s="229"/>
      <c r="D14" s="229"/>
      <c r="E14" s="229"/>
      <c r="F14" s="229"/>
      <c r="G14" s="112"/>
      <c r="H14" s="152"/>
      <c r="I14" s="112"/>
      <c r="J14" s="112"/>
    </row>
    <row r="15" spans="1:10" s="85" customFormat="1" ht="36" customHeight="1" x14ac:dyDescent="0.15">
      <c r="A15" s="118"/>
      <c r="B15" s="228"/>
      <c r="C15" s="229"/>
      <c r="D15" s="229"/>
      <c r="E15" s="229"/>
      <c r="F15" s="229"/>
      <c r="G15" s="119"/>
      <c r="H15" s="150"/>
      <c r="I15" s="112"/>
      <c r="J15" s="112"/>
    </row>
    <row r="16" spans="1:10" s="85" customFormat="1" ht="36" customHeight="1" x14ac:dyDescent="0.15">
      <c r="A16" s="118"/>
      <c r="B16" s="228"/>
      <c r="C16" s="229"/>
      <c r="D16" s="229"/>
      <c r="E16" s="229"/>
      <c r="F16" s="229"/>
      <c r="G16" s="114"/>
      <c r="H16" s="150"/>
      <c r="I16" s="112"/>
      <c r="J16" s="112"/>
    </row>
    <row r="17" spans="1:10" s="85" customFormat="1" ht="36" customHeight="1" x14ac:dyDescent="0.15">
      <c r="A17" s="86"/>
      <c r="B17" s="228"/>
      <c r="C17" s="229"/>
      <c r="D17" s="229"/>
      <c r="E17" s="229"/>
      <c r="F17" s="229"/>
      <c r="G17" s="113" t="s">
        <v>106</v>
      </c>
      <c r="H17" s="150"/>
      <c r="I17" s="112"/>
      <c r="J17" s="112"/>
    </row>
    <row r="18" spans="1:10" s="85" customFormat="1" ht="36" customHeight="1" x14ac:dyDescent="0.15">
      <c r="A18" s="86"/>
      <c r="B18" s="111"/>
      <c r="C18" s="112"/>
      <c r="D18" s="112"/>
      <c r="E18" s="112"/>
      <c r="F18" s="112"/>
      <c r="G18" s="119"/>
      <c r="H18" s="120"/>
      <c r="I18" s="112"/>
      <c r="J18" s="112"/>
    </row>
    <row r="19" spans="1:10" s="85" customFormat="1" ht="36" customHeight="1" x14ac:dyDescent="0.15">
      <c r="A19" s="86"/>
      <c r="B19" s="111"/>
      <c r="C19" s="112"/>
      <c r="D19" s="112"/>
      <c r="E19" s="112"/>
      <c r="F19" s="112"/>
      <c r="G19" s="112"/>
      <c r="H19" s="112"/>
      <c r="I19" s="112"/>
      <c r="J19" s="112"/>
    </row>
    <row r="20" spans="1:10" s="85" customFormat="1" ht="36" customHeight="1" x14ac:dyDescent="0.15">
      <c r="A20" s="86"/>
      <c r="B20" s="111"/>
      <c r="C20" s="112"/>
      <c r="D20" s="112"/>
      <c r="E20" s="112"/>
      <c r="F20" s="112"/>
      <c r="G20" s="112"/>
      <c r="H20" s="112"/>
      <c r="I20" s="112"/>
      <c r="J20" s="112"/>
    </row>
    <row r="21" spans="1:10" s="85" customFormat="1" ht="36" customHeight="1" x14ac:dyDescent="0.15">
      <c r="A21" s="86"/>
      <c r="B21" s="111"/>
      <c r="C21" s="112"/>
      <c r="D21" s="112"/>
      <c r="E21" s="112"/>
      <c r="F21" s="112"/>
      <c r="G21" s="112"/>
      <c r="H21" s="112"/>
      <c r="I21" s="112"/>
      <c r="J21" s="112"/>
    </row>
    <row r="22" spans="1:10" s="85" customFormat="1" ht="36" customHeight="1" x14ac:dyDescent="0.15">
      <c r="A22" s="88"/>
      <c r="B22" s="111"/>
      <c r="C22" s="112"/>
      <c r="D22" s="112"/>
      <c r="E22" s="112"/>
      <c r="F22" s="112"/>
      <c r="G22" s="112"/>
      <c r="H22" s="112"/>
      <c r="I22" s="112"/>
      <c r="J22" s="112"/>
    </row>
    <row r="23" spans="1:10" s="85" customFormat="1" ht="36" customHeight="1" x14ac:dyDescent="0.15">
      <c r="A23" s="87"/>
      <c r="B23" s="109"/>
      <c r="C23" s="110"/>
      <c r="D23" s="110"/>
      <c r="E23" s="110"/>
      <c r="F23" s="110"/>
      <c r="G23" s="110"/>
      <c r="H23" s="110"/>
      <c r="I23" s="110"/>
      <c r="J23" s="110"/>
    </row>
    <row r="24" spans="1:10" s="85" customFormat="1" ht="36" customHeight="1" x14ac:dyDescent="0.15">
      <c r="A24" s="87"/>
      <c r="B24" s="109"/>
      <c r="C24" s="110"/>
      <c r="D24" s="110"/>
      <c r="E24" s="110"/>
      <c r="F24" s="110"/>
      <c r="G24" s="110"/>
      <c r="H24" s="110"/>
      <c r="I24" s="110"/>
      <c r="J24" s="110"/>
    </row>
    <row r="25" spans="1:10" s="85" customFormat="1" ht="36" customHeight="1" x14ac:dyDescent="0.15">
      <c r="A25" s="87"/>
      <c r="B25" s="109"/>
      <c r="C25" s="110"/>
      <c r="D25" s="110"/>
      <c r="E25" s="110"/>
      <c r="F25" s="110"/>
      <c r="G25" s="110"/>
      <c r="H25" s="110"/>
      <c r="I25" s="110"/>
      <c r="J25" s="110"/>
    </row>
    <row r="26" spans="1:10" s="85" customFormat="1" ht="36" customHeight="1" x14ac:dyDescent="0.15">
      <c r="A26" s="87"/>
      <c r="B26" s="109"/>
      <c r="C26" s="110"/>
      <c r="D26" s="110"/>
      <c r="E26" s="110"/>
      <c r="F26" s="110"/>
      <c r="G26" s="110"/>
      <c r="H26" s="110"/>
      <c r="I26" s="110"/>
      <c r="J26" s="110"/>
    </row>
    <row r="27" spans="1:10" s="85" customFormat="1" ht="36" customHeight="1" x14ac:dyDescent="0.15">
      <c r="A27" s="87"/>
      <c r="B27" s="109"/>
      <c r="C27" s="110"/>
      <c r="D27" s="110"/>
      <c r="E27" s="110"/>
      <c r="F27" s="110"/>
      <c r="G27" s="110"/>
      <c r="H27" s="110"/>
      <c r="I27" s="110"/>
      <c r="J27" s="110"/>
    </row>
    <row r="28" spans="1:10" s="85" customFormat="1" ht="36" customHeight="1" x14ac:dyDescent="0.15">
      <c r="A28" s="87"/>
      <c r="B28" s="109"/>
      <c r="C28" s="110"/>
      <c r="D28" s="110"/>
      <c r="E28" s="110"/>
      <c r="F28" s="110"/>
      <c r="G28" s="110"/>
      <c r="H28" s="110"/>
      <c r="I28" s="110"/>
      <c r="J28" s="110"/>
    </row>
    <row r="29" spans="1:10" s="85" customFormat="1" ht="36" customHeight="1" x14ac:dyDescent="0.15">
      <c r="A29" s="87"/>
      <c r="B29" s="109"/>
      <c r="C29" s="110"/>
      <c r="D29" s="110"/>
      <c r="E29" s="110"/>
      <c r="F29" s="110"/>
      <c r="G29" s="110"/>
      <c r="H29" s="110"/>
      <c r="I29" s="110"/>
      <c r="J29" s="110"/>
    </row>
    <row r="30" spans="1:10" s="85" customFormat="1" ht="36" customHeight="1" x14ac:dyDescent="0.15">
      <c r="A30" s="87"/>
      <c r="B30" s="109"/>
      <c r="C30" s="110"/>
      <c r="D30" s="110"/>
      <c r="E30" s="110"/>
      <c r="F30" s="110"/>
      <c r="G30" s="110"/>
      <c r="H30" s="110"/>
      <c r="I30" s="110"/>
      <c r="J30" s="110"/>
    </row>
    <row r="31" spans="1:10" s="85" customFormat="1" ht="36" customHeight="1" x14ac:dyDescent="0.15">
      <c r="A31" s="87"/>
      <c r="B31" s="109"/>
      <c r="C31" s="110"/>
      <c r="D31" s="110"/>
      <c r="E31" s="110"/>
      <c r="F31" s="110"/>
      <c r="G31" s="110"/>
      <c r="H31" s="110"/>
      <c r="I31" s="110"/>
      <c r="J31" s="110"/>
    </row>
    <row r="32" spans="1:10" s="85" customFormat="1" ht="36" customHeight="1" x14ac:dyDescent="0.15">
      <c r="A32" s="87"/>
      <c r="B32" s="109"/>
      <c r="C32" s="110"/>
      <c r="D32" s="110"/>
      <c r="E32" s="110"/>
      <c r="F32" s="110"/>
      <c r="G32" s="110"/>
      <c r="H32" s="110"/>
      <c r="I32" s="110"/>
      <c r="J32" s="110"/>
    </row>
    <row r="33" spans="1:10" s="85" customFormat="1" ht="36" customHeight="1" x14ac:dyDescent="0.15">
      <c r="A33" s="87"/>
      <c r="B33" s="109"/>
      <c r="C33" s="110"/>
      <c r="D33" s="110"/>
      <c r="E33" s="110"/>
      <c r="F33" s="110"/>
      <c r="G33" s="110"/>
      <c r="H33" s="110"/>
      <c r="I33" s="110"/>
      <c r="J33" s="110"/>
    </row>
    <row r="34" spans="1:10" s="85" customFormat="1" ht="36" customHeight="1" x14ac:dyDescent="0.15">
      <c r="A34" s="87"/>
      <c r="B34" s="109"/>
      <c r="C34" s="110"/>
      <c r="D34" s="110"/>
      <c r="E34" s="110"/>
      <c r="F34" s="110"/>
      <c r="G34" s="110"/>
      <c r="H34" s="110"/>
      <c r="I34" s="110"/>
      <c r="J34" s="110"/>
    </row>
    <row r="35" spans="1:10" s="85" customFormat="1" ht="36" customHeight="1" x14ac:dyDescent="0.15">
      <c r="A35" s="87"/>
      <c r="B35" s="109"/>
      <c r="C35" s="110"/>
      <c r="D35" s="110"/>
      <c r="E35" s="110"/>
      <c r="F35" s="110"/>
      <c r="G35" s="110"/>
      <c r="H35" s="110"/>
      <c r="I35" s="110"/>
      <c r="J35" s="110"/>
    </row>
    <row r="36" spans="1:10" s="85" customFormat="1" ht="36" customHeight="1" x14ac:dyDescent="0.15">
      <c r="A36" s="87"/>
      <c r="B36" s="109"/>
      <c r="C36" s="110"/>
      <c r="D36" s="110"/>
      <c r="E36" s="110"/>
      <c r="F36" s="110"/>
      <c r="G36" s="110"/>
      <c r="H36" s="110"/>
      <c r="I36" s="110"/>
      <c r="J36" s="110"/>
    </row>
    <row r="37" spans="1:10" s="85" customFormat="1" ht="36" customHeight="1" x14ac:dyDescent="0.15">
      <c r="A37" s="87"/>
      <c r="B37" s="109"/>
      <c r="C37" s="110"/>
      <c r="D37" s="110"/>
      <c r="E37" s="110"/>
      <c r="F37" s="110"/>
      <c r="G37" s="110"/>
      <c r="H37" s="110"/>
      <c r="I37" s="110"/>
      <c r="J37" s="110"/>
    </row>
    <row r="38" spans="1:10" s="85" customFormat="1" ht="36" customHeight="1" x14ac:dyDescent="0.15">
      <c r="A38" s="87"/>
      <c r="B38" s="109"/>
      <c r="C38" s="110"/>
      <c r="D38" s="110"/>
      <c r="E38" s="110"/>
      <c r="F38" s="110"/>
      <c r="G38" s="110"/>
      <c r="H38" s="110"/>
      <c r="I38" s="110"/>
      <c r="J38" s="110"/>
    </row>
    <row r="39" spans="1:10" s="85" customFormat="1" ht="21" customHeight="1" x14ac:dyDescent="0.15">
      <c r="A39" s="89"/>
    </row>
  </sheetData>
  <mergeCells count="14">
    <mergeCell ref="B1:I1"/>
    <mergeCell ref="B3:G3"/>
    <mergeCell ref="B17:F17"/>
    <mergeCell ref="B16:F16"/>
    <mergeCell ref="B15:F15"/>
    <mergeCell ref="B14:F14"/>
    <mergeCell ref="B13:F13"/>
    <mergeCell ref="B11:F11"/>
    <mergeCell ref="B10:F10"/>
    <mergeCell ref="B9:F9"/>
    <mergeCell ref="B8:F8"/>
    <mergeCell ref="B7:F7"/>
    <mergeCell ref="B6:F6"/>
    <mergeCell ref="B5:F5"/>
  </mergeCells>
  <phoneticPr fontId="2"/>
  <printOptions horizontalCentered="1"/>
  <pageMargins left="0.19685039370078741" right="0.19685039370078741" top="0.78740157480314965" bottom="0.59055118110236227" header="0.51181102362204722" footer="0.51181102362204722"/>
  <pageSetup paperSize="9" scale="97" orientation="portrait" r:id="rId1"/>
  <headerFooter alignWithMargins="0">
    <oddFooter>&amp;R「&amp;A」&amp;F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作成手順</vt:lpstr>
      <vt:lpstr>基礎デ-タ</vt:lpstr>
      <vt:lpstr>収支予算書</vt:lpstr>
      <vt:lpstr>事業計画書</vt:lpstr>
      <vt:lpstr>金銭出納帳</vt:lpstr>
      <vt:lpstr>収支精算書</vt:lpstr>
      <vt:lpstr>事業実績書</vt:lpstr>
      <vt:lpstr>集落作業日誌</vt:lpstr>
      <vt:lpstr>'基礎デ-タ'!Print_Area</vt:lpstr>
      <vt:lpstr>金銭出納帳!Print_Area</vt:lpstr>
      <vt:lpstr>事業計画書!Print_Area</vt:lpstr>
      <vt:lpstr>事業実績書!Print_Area</vt:lpstr>
      <vt:lpstr>収支精算書!Print_Area</vt:lpstr>
      <vt:lpstr>収支予算書!Print_Area</vt:lpstr>
      <vt:lpstr>集落作業日誌!Print_Area</vt:lpstr>
      <vt:lpstr>金銭出納帳!Print_Titles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</dc:creator>
  <cp:lastModifiedBy>nakatani</cp:lastModifiedBy>
  <cp:lastPrinted>2020-07-17T04:48:05Z</cp:lastPrinted>
  <dcterms:created xsi:type="dcterms:W3CDTF">1997-01-08T22:48:59Z</dcterms:created>
  <dcterms:modified xsi:type="dcterms:W3CDTF">2020-07-17T04:51:01Z</dcterms:modified>
</cp:coreProperties>
</file>