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6\R070207〆切_公営企業に係る経営比較分析表（令和５年度決算）の分析等について】\16_有田川町\"/>
    </mc:Choice>
  </mc:AlternateContent>
  <workbookProtection workbookAlgorithmName="SHA-512" workbookHashValue="wRSG8Z/I+eVR1DuQRSwayObQYBoZ4FPzeqtKyQtjC9hBAN9aXXA8KHngBdTkqWw9o8n4dR2M9pCVvrJueEyrsQ==" workbookSaltValue="Iv8A2lnL3DY+/Ks1Xf+KX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<sst xmlns="http://schemas.openxmlformats.org/spreadsheetml/2006/main" count="228" uniqueCount="113">
  <si>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</si>
  <si>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</si>
  <si>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</si>
  <si>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</si>
  <si>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</si>
  <si>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</si>
  <si>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</si>
  <si>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</si>
  <si>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</si>
  <si>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</si>
  <si>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</si>
  <si>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</si>
  <si>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</si>
  <si>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</si>
  <si>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</si>
  <si>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</si>
  <si>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</si>
  <si>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</si>
  <si>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</si>
  <si>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</si>
  <si>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</si>
  <si>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</si>
  <si>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</si>
  <si>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</si>
  <si>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</si>
  <si>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</si>
  <si>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</si>
  <si>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</si>
  <si>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</si>
  <si>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</si>
  <si>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</si>
  <si>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</si>
  <si>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</si>
  <si>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</si>
  <si>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</si>
  <si>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</si>
  <si>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</si>
  <si>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</si>
  <si>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</si>
  <si>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</si>
  <si>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</si>
  <si>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</si>
  <si>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</si>
  <si>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</si>
  <si>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</si>
  <si>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</si>
  <si>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</si>
  <si>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</si>
  <si>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</si>
  <si>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</si>
  <si>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</si>
  <si>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</si>
  <si>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</si>
  <si>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</si>
  <si>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</si>
  <si>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</si>
  <si>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</si>
  <si>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</si>
  <si>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</si>
  <si>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</si>
  <si>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</si>
  <si>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</si>
  <si>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</si>
  <si>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</si>
  <si>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</si>
  <si>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</si>
  <si>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</si>
  <si>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</si>
  <si>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</si>
  <si>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</si>
  <si>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</si>
  <si>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</si>
  <si>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</si>
  <si>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</si>
  <si>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</si>
  <si>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</si>
  <si>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</si>
  <si>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</si>
  <si>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</si>
  <si>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</si>
  <si>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</si>
  <si>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</si>
  <si>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</si>
  <si>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</si>
  <si>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</si>
  <si>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</si>
  <si>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</si>
  <si>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</si>
  <si>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</si>
  <si>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</si>
  <si>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</si>
  <si>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</si>
  <si>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</si>
  <si>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</si>
  <si>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</si>
  <si>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</si>
  <si>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</si>
  <si>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</si>
  <si>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</si>
  <si>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</si>
  <si>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</si>
  <si>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</si>
  <si>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</si>
  <si>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</si>
  <si>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</si>
  <si>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</si>
  <si>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</si>
  <si>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</si>
  <si>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</si>
  <si>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</si>
  <si>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現状では黒字が続いているが、人口減少および近年の節水傾向を踏まえた給水収益の減収が予想される。
　有収率は類似団体よりも近年は上回っているが、今後も漏水等不具合の早期発見や修繕を行い、経常経費の削減が続けていく必要がある。
　そして老朽化した管路の計画的な耐震化に向けた更新や、水道管以外の有形固定資産のうち償却資産の更新に備えて財源の確保が必要である。
　資金運用の面からも投資計画等により健全な経営を行っていくよう努めなければならない。
　令和6年度から浄水場の更新工事が本格化し、起債の新規借入、減価償却費の増の影響により経営健全性等の数値が徐々に悪化することが懸念されます。
　そのようなことから、今後さらなる経費の縮減等の努力する必要がある。</t>
    <rPh sb="42" eb="44">
      <t>ヨソウ</t>
    </rPh>
    <rPh sb="54" eb="58">
      <t>ルイジダンタイ</t>
    </rPh>
    <rPh sb="61" eb="63">
      <t>キンネン</t>
    </rPh>
    <rPh sb="64" eb="66">
      <t>ウワマワ</t>
    </rPh>
    <rPh sb="72" eb="74">
      <t>コンゴ</t>
    </rPh>
    <rPh sb="90" eb="91">
      <t>オコナ</t>
    </rPh>
    <rPh sb="101" eb="102">
      <t>ツヅ</t>
    </rPh>
    <rPh sb="106" eb="108">
      <t>ヒツヨウ</t>
    </rPh>
    <rPh sb="129" eb="132">
      <t>タイシンカ</t>
    </rPh>
    <rPh sb="133" eb="134">
      <t>ム</t>
    </rPh>
    <rPh sb="160" eb="162">
      <t>コウシン</t>
    </rPh>
    <rPh sb="223" eb="225">
      <t>レイワ</t>
    </rPh>
    <rPh sb="226" eb="228">
      <t>ネンド</t>
    </rPh>
    <rPh sb="321" eb="323">
      <t>ヒツヨウ</t>
    </rPh>
    <phoneticPr fontId="4"/>
  </si>
  <si>
    <t>　経常収支比率は、100％を超え黒字であり、類似団体平均値と比較すると高い数値となっているが、今後の施設更新を視野に入れ、更なる経費削減に努める必要がある。
　流動比率は、短期債務に対する支払い能力を表しているが、ここ3年は特に改善されている。今後は施設更新による借入金の増が見込まれることから、一層改善に努める必要がある。
　企業債残高対給水収益比率は例年数値が下がってきており、類似団体平均値と比較しても企業債が給水収益に占める割合は低い。令和6年度から起債の新規借入を行うため、数値が増加すると予想される。
　料金回収率は、100％を超え給水に係る費用が収益で賄えていることが分かる。類似団体平均値と比較しても高い水準で推移している。
　給水原価は、類似団体平均値と比較すると約59円低い数値となっている。
　施設利用率は、配水能力に対する配水量の割合で、類似団体平均値よりわずかに上回っている。今後も需要変動を見越して適正規模の維持に努めていく。
　有収率は、類似団体平均値と比較するとここ3年は若干高い。今後も最優先に漏水調査等を実施し、有収率の更なる改善に努めていく必要がある。</t>
    <rPh sb="222" eb="224">
      <t>レイワ</t>
    </rPh>
    <rPh sb="225" eb="227">
      <t>ネンド</t>
    </rPh>
    <rPh sb="229" eb="231">
      <t>キサイ</t>
    </rPh>
    <rPh sb="232" eb="234">
      <t>シンキ</t>
    </rPh>
    <rPh sb="234" eb="236">
      <t>カリイレ</t>
    </rPh>
    <rPh sb="237" eb="238">
      <t>オコナ</t>
    </rPh>
    <rPh sb="242" eb="244">
      <t>スウチ</t>
    </rPh>
    <rPh sb="245" eb="247">
      <t>ゾウカ</t>
    </rPh>
    <rPh sb="250" eb="252">
      <t>ヨソウ</t>
    </rPh>
    <phoneticPr fontId="4"/>
  </si>
  <si>
    <t>　有形固定資産減価償却率は、管路更新など償却資産の更新を毎年行っていることから近年ほぼ同じ数値で推移している。近年の管路更新の影響もあり類似団体平均値と比較しても6％下回っている。
　管路経年化率は、耐用年数を経過した管路延長の割合であり、今後はさらなる更新が必要である。
　管路更新率は、当該年度に更新した管路延長の割合を表しているが、数値は近年減少傾向である。(令和5年度の正しい数値は「0.40％」である)</t>
    <rPh sb="172" eb="174">
      <t>キンネン</t>
    </rPh>
    <rPh sb="174" eb="176">
      <t>ゲンショウ</t>
    </rPh>
    <rPh sb="176" eb="178">
      <t>ケイコウ</t>
    </rPh>
    <rPh sb="183" eb="185">
      <t>レイワ</t>
    </rPh>
    <rPh sb="186" eb="188">
      <t>ネンド</t>
    </rPh>
    <rPh sb="189" eb="190">
      <t>タダ</t>
    </rPh>
    <rPh sb="192" eb="194">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</si>
</sst>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3.23</c:v>
                </c:pt>
                <c:pt idx="1">
                  <c:v>2.79</c:v>
                </c:pt>
                <c:pt idx="2">
                  <c:v>1.73</c:v>
                </c:pt>
                <c:pt idx="3">
                  <c:v>1.38</c:v>
                </c:pt>
                <c:pt idx="4" formatCode="#,##0.00;&quot;△&quot;#,##0.00">
                  <c:v>0</c:v>
                </c:pt>
              </c:numCache>
            </c:numRef>
          </c:val>
          <c:extLst>
            <c:ext xmlns:c16="http://schemas.microsoft.com/office/drawing/2014/chart" uri="{C3380CC4-5D6E-409C-BE32-E72D297353CC}">
              <c16:uniqueId val="{00000000-F50D-431B-90F1-CA17EBE5232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F50D-431B-90F1-CA17EBE5232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56.09</c:v>
                </c:pt>
                <c:pt idx="1">
                  <c:v>58.2</c:v>
                </c:pt>
                <c:pt idx="2">
                  <c:v>54.09</c:v>
                </c:pt>
                <c:pt idx="3">
                  <c:v>62.3</c:v>
                </c:pt>
                <c:pt idx="4">
                  <c:v>55.35</c:v>
                </c:pt>
              </c:numCache>
            </c:numRef>
          </c:val>
          <c:extLst>
            <c:ext xmlns:c16="http://schemas.microsoft.com/office/drawing/2014/chart" uri="{C3380CC4-5D6E-409C-BE32-E72D297353CC}">
              <c16:uniqueId val="{00000000-124C-4003-8F40-EDC0A47C189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124C-4003-8F40-EDC0A47C189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80.41</c:v>
                </c:pt>
                <c:pt idx="1">
                  <c:v>80.150000000000006</c:v>
                </c:pt>
                <c:pt idx="2">
                  <c:v>84.07</c:v>
                </c:pt>
                <c:pt idx="3">
                  <c:v>84.14</c:v>
                </c:pt>
                <c:pt idx="4">
                  <c:v>85.66</c:v>
                </c:pt>
              </c:numCache>
            </c:numRef>
          </c:val>
          <c:extLst>
            <c:ext xmlns:c16="http://schemas.microsoft.com/office/drawing/2014/chart" uri="{C3380CC4-5D6E-409C-BE32-E72D297353CC}">
              <c16:uniqueId val="{00000000-3C01-4A99-86E3-8413380BA4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3C01-4A99-86E3-8413380BA4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131</c:v>
                </c:pt>
                <c:pt idx="1">
                  <c:v>136.54</c:v>
                </c:pt>
                <c:pt idx="2">
                  <c:v>139.58000000000001</c:v>
                </c:pt>
                <c:pt idx="3">
                  <c:v>145.65</c:v>
                </c:pt>
                <c:pt idx="4">
                  <c:v>135.04</c:v>
                </c:pt>
              </c:numCache>
            </c:numRef>
          </c:val>
          <c:extLst>
            <c:ext xmlns:c16="http://schemas.microsoft.com/office/drawing/2014/chart" uri="{C3380CC4-5D6E-409C-BE32-E72D297353CC}">
              <c16:uniqueId val="{00000000-D076-49A1-8ABD-B35C65DB8DF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D076-49A1-8ABD-B35C65DB8DF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41.41</c:v>
                </c:pt>
                <c:pt idx="1">
                  <c:v>42.29</c:v>
                </c:pt>
                <c:pt idx="2">
                  <c:v>43.65</c:v>
                </c:pt>
                <c:pt idx="3">
                  <c:v>45.2</c:v>
                </c:pt>
                <c:pt idx="4">
                  <c:v>46.62</c:v>
                </c:pt>
              </c:numCache>
            </c:numRef>
          </c:val>
          <c:extLst>
            <c:ext xmlns:c16="http://schemas.microsoft.com/office/drawing/2014/chart" uri="{C3380CC4-5D6E-409C-BE32-E72D297353CC}">
              <c16:uniqueId val="{00000000-AF25-449D-A621-2AEF9D9CD9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AF25-449D-A621-2AEF9D9CD9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18.8</c:v>
                </c:pt>
                <c:pt idx="1">
                  <c:v>17.05</c:v>
                </c:pt>
                <c:pt idx="2">
                  <c:v>18.010000000000002</c:v>
                </c:pt>
                <c:pt idx="3">
                  <c:v>18.32</c:v>
                </c:pt>
                <c:pt idx="4">
                  <c:v>17.63</c:v>
                </c:pt>
              </c:numCache>
            </c:numRef>
          </c:val>
          <c:extLst>
            <c:ext xmlns:c16="http://schemas.microsoft.com/office/drawing/2014/chart" uri="{C3380CC4-5D6E-409C-BE32-E72D297353CC}">
              <c16:uniqueId val="{00000000-3A0C-4C72-BCD4-CD9759D412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3A0C-4C72-BCD4-CD9759D412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D8-49CF-829E-B46B3BD499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B4D8-49CF-829E-B46B3BD499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435.35</c:v>
                </c:pt>
                <c:pt idx="1">
                  <c:v>569.28</c:v>
                </c:pt>
                <c:pt idx="2">
                  <c:v>981.16</c:v>
                </c:pt>
                <c:pt idx="3">
                  <c:v>1032.75</c:v>
                </c:pt>
                <c:pt idx="4">
                  <c:v>1100.3900000000001</c:v>
                </c:pt>
              </c:numCache>
            </c:numRef>
          </c:val>
          <c:extLst>
            <c:ext xmlns:c16="http://schemas.microsoft.com/office/drawing/2014/chart" uri="{C3380CC4-5D6E-409C-BE32-E72D297353CC}">
              <c16:uniqueId val="{00000000-F0B7-4EF0-8F72-5322939C6A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F0B7-4EF0-8F72-5322939C6A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149.71</c:v>
                </c:pt>
                <c:pt idx="1">
                  <c:v>147.54</c:v>
                </c:pt>
                <c:pt idx="2">
                  <c:v>126.54</c:v>
                </c:pt>
                <c:pt idx="3">
                  <c:v>102.64</c:v>
                </c:pt>
                <c:pt idx="4">
                  <c:v>100.51</c:v>
                </c:pt>
              </c:numCache>
            </c:numRef>
          </c:val>
          <c:extLst>
            <c:ext xmlns:c16="http://schemas.microsoft.com/office/drawing/2014/chart" uri="{C3380CC4-5D6E-409C-BE32-E72D297353CC}">
              <c16:uniqueId val="{00000000-6B58-46B3-BCEE-47A601E4A2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6B58-46B3-BCEE-47A601E4A2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123.14</c:v>
                </c:pt>
                <c:pt idx="1">
                  <c:v>116.52</c:v>
                </c:pt>
                <c:pt idx="2">
                  <c:v>132.51</c:v>
                </c:pt>
                <c:pt idx="3">
                  <c:v>140.63999999999999</c:v>
                </c:pt>
                <c:pt idx="4">
                  <c:v>127.12</c:v>
                </c:pt>
              </c:numCache>
            </c:numRef>
          </c:val>
          <c:extLst>
            <c:ext xmlns:c16="http://schemas.microsoft.com/office/drawing/2014/chart" uri="{C3380CC4-5D6E-409C-BE32-E72D297353CC}">
              <c16:uniqueId val="{00000000-90B6-4E35-B775-CC925A4D66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90B6-4E35-B775-CC925A4D66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134.93</c:v>
                </c:pt>
                <c:pt idx="1">
                  <c:v>130.30000000000001</c:v>
                </c:pt>
                <c:pt idx="2">
                  <c:v>126.34</c:v>
                </c:pt>
                <c:pt idx="3">
                  <c:v>116.3</c:v>
                </c:pt>
                <c:pt idx="4">
                  <c:v>130.88</c:v>
                </c:pt>
              </c:numCache>
            </c:numRef>
          </c:val>
          <c:extLst>
            <c:ext xmlns:c16="http://schemas.microsoft.com/office/drawing/2014/chart" uri="{C3380CC4-5D6E-409C-BE32-E72D297353CC}">
              <c16:uniqueId val="{00000000-672E-4910-935C-1AB222BFC6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672E-4910-935C-1AB222BFC6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和歌山県　有田川町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25412</v>
      </c>
      <c r="AM8" s="65"/>
      <c r="AN8" s="65"/>
      <c r="AO8" s="65"/>
      <c r="AP8" s="65"/>
      <c r="AQ8" s="65"/>
      <c r="AR8" s="65"/>
      <c r="AS8" s="65"/>
      <c r="AT8" s="36">
        <f>データ!$S$6</f>
        <v>351.84</v>
      </c>
      <c r="AU8" s="37"/>
      <c r="AV8" s="37"/>
      <c r="AW8" s="37"/>
      <c r="AX8" s="37"/>
      <c r="AY8" s="37"/>
      <c r="AZ8" s="37"/>
      <c r="BA8" s="37"/>
      <c r="BB8" s="54">
        <f>データ!$T$6</f>
        <v>72.23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91.72</v>
      </c>
      <c r="J10" s="37"/>
      <c r="K10" s="37"/>
      <c r="L10" s="37"/>
      <c r="M10" s="37"/>
      <c r="N10" s="37"/>
      <c r="O10" s="64"/>
      <c r="P10" s="54">
        <f>データ!$P$6</f>
        <v>65.7</v>
      </c>
      <c r="Q10" s="54"/>
      <c r="R10" s="54"/>
      <c r="S10" s="54"/>
      <c r="T10" s="54"/>
      <c r="U10" s="54"/>
      <c r="V10" s="54"/>
      <c r="W10" s="65">
        <f>データ!$Q$6</f>
        <v>3190</v>
      </c>
      <c r="X10" s="65"/>
      <c r="Y10" s="65"/>
      <c r="Z10" s="65"/>
      <c r="AA10" s="65"/>
      <c r="AB10" s="65"/>
      <c r="AC10" s="65"/>
      <c r="AD10" s="2"/>
      <c r="AE10" s="2"/>
      <c r="AF10" s="2"/>
      <c r="AG10" s="2"/>
      <c r="AH10" s="2"/>
      <c r="AI10" s="2"/>
      <c r="AJ10" s="2"/>
      <c r="AK10" s="2"/>
      <c r="AL10" s="65">
        <f>データ!$U$6</f>
        <v>16601</v>
      </c>
      <c r="AM10" s="65"/>
      <c r="AN10" s="65"/>
      <c r="AO10" s="65"/>
      <c r="AP10" s="65"/>
      <c r="AQ10" s="65"/>
      <c r="AR10" s="65"/>
      <c r="AS10" s="65"/>
      <c r="AT10" s="36">
        <f>データ!$V$6</f>
        <v>31.12</v>
      </c>
      <c r="AU10" s="37"/>
      <c r="AV10" s="37"/>
      <c r="AW10" s="37"/>
      <c r="AX10" s="37"/>
      <c r="AY10" s="37"/>
      <c r="AZ10" s="37"/>
      <c r="BA10" s="37"/>
      <c r="BB10" s="54">
        <f>データ!$W$6</f>
        <v>533.45000000000005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3SPXvds7iEvs8BJDgDeX37H/KS7eCFXKw34+ANQgdT1JNIO6gcTUyxBQbm8tmnUdl/IBK+zcNB9r89chjierlg==" saltValue="qnplpybpedkI3CeacydU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303666</v>
      </c>
      <c r="D6" s="20">
        <f t="shared" si="3"/>
        <v>46</v>
      </c>
      <c r="E6" s="20">
        <f t="shared" si="3"/>
        <v>1</v>
      </c>
      <c r="F6" s="20">
        <f t="shared" si="3"/>
        <v>0</v>
      </c>
      <c r="G6" s="20">
        <f t="shared" si="3"/>
        <v>1</v>
      </c>
      <c r="H6" s="20" t="str">
        <f t="shared" si="3"/>
        <v>和歌山県　有田川町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91.72</v>
      </c>
      <c r="P6" s="21">
        <f t="shared" si="3"/>
        <v>65.7</v>
      </c>
      <c r="Q6" s="21">
        <f t="shared" si="3"/>
        <v>3190</v>
      </c>
      <c r="R6" s="21">
        <f t="shared" si="3"/>
        <v>25412</v>
      </c>
      <c r="S6" s="21">
        <f t="shared" si="3"/>
        <v>351.84</v>
      </c>
      <c r="T6" s="21">
        <f t="shared" si="3"/>
        <v>72.23</v>
      </c>
      <c r="U6" s="21">
        <f t="shared" si="3"/>
        <v>16601</v>
      </c>
      <c r="V6" s="21">
        <f t="shared" si="3"/>
        <v>31.12</v>
      </c>
      <c r="W6" s="21">
        <f t="shared" si="3"/>
        <v>533.45000000000005</v>
      </c>
      <c r="X6" s="22">
        <f>IF(X7="",NA(),X7)</f>
        <v>131</v>
      </c>
      <c r="Y6" s="22">
        <f t="shared" ref="Y6:AG6" si="4">IF(Y7="",NA(),Y7)</f>
        <v>136.54</v>
      </c>
      <c r="Z6" s="22">
        <f t="shared" si="4"/>
        <v>139.58000000000001</v>
      </c>
      <c r="AA6" s="22">
        <f t="shared" si="4"/>
        <v>145.65</v>
      </c>
      <c r="AB6" s="22">
        <f t="shared" si="4"/>
        <v>135.04</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435.35</v>
      </c>
      <c r="AU6" s="22">
        <f t="shared" ref="AU6:BC6" si="6">IF(AU7="",NA(),AU7)</f>
        <v>569.28</v>
      </c>
      <c r="AV6" s="22">
        <f t="shared" si="6"/>
        <v>981.16</v>
      </c>
      <c r="AW6" s="22">
        <f t="shared" si="6"/>
        <v>1032.75</v>
      </c>
      <c r="AX6" s="22">
        <f t="shared" si="6"/>
        <v>1100.3900000000001</v>
      </c>
      <c r="AY6" s="22">
        <f t="shared" si="6"/>
        <v>379.08</v>
      </c>
      <c r="AZ6" s="22">
        <f t="shared" si="6"/>
        <v>367.55</v>
      </c>
      <c r="BA6" s="22">
        <f t="shared" si="6"/>
        <v>378.56</v>
      </c>
      <c r="BB6" s="22">
        <f t="shared" si="6"/>
        <v>364.46</v>
      </c>
      <c r="BC6" s="22">
        <f t="shared" si="6"/>
        <v>338.89</v>
      </c>
      <c r="BD6" s="21" t="str">
        <f>IF(BD7="","",IF(BD7="-","【-】","【"&amp;SUBSTITUTE(TEXT(BD7,"#,##0.00"),"-","△")&amp;"】"))</f>
        <v>【243.36】</v>
      </c>
      <c r="BE6" s="22">
        <f>IF(BE7="",NA(),BE7)</f>
        <v>149.71</v>
      </c>
      <c r="BF6" s="22">
        <f t="shared" ref="BF6:BN6" si="7">IF(BF7="",NA(),BF7)</f>
        <v>147.54</v>
      </c>
      <c r="BG6" s="22">
        <f t="shared" si="7"/>
        <v>126.54</v>
      </c>
      <c r="BH6" s="22">
        <f t="shared" si="7"/>
        <v>102.64</v>
      </c>
      <c r="BI6" s="22">
        <f t="shared" si="7"/>
        <v>100.51</v>
      </c>
      <c r="BJ6" s="22">
        <f t="shared" si="7"/>
        <v>398.98</v>
      </c>
      <c r="BK6" s="22">
        <f t="shared" si="7"/>
        <v>418.68</v>
      </c>
      <c r="BL6" s="22">
        <f t="shared" si="7"/>
        <v>395.68</v>
      </c>
      <c r="BM6" s="22">
        <f t="shared" si="7"/>
        <v>403.72</v>
      </c>
      <c r="BN6" s="22">
        <f t="shared" si="7"/>
        <v>400.21</v>
      </c>
      <c r="BO6" s="21" t="str">
        <f>IF(BO7="","",IF(BO7="-","【-】","【"&amp;SUBSTITUTE(TEXT(BO7,"#,##0.00"),"-","△")&amp;"】"))</f>
        <v>【265.93】</v>
      </c>
      <c r="BP6" s="22">
        <f>IF(BP7="",NA(),BP7)</f>
        <v>123.14</v>
      </c>
      <c r="BQ6" s="22">
        <f t="shared" ref="BQ6:BY6" si="8">IF(BQ7="",NA(),BQ7)</f>
        <v>116.52</v>
      </c>
      <c r="BR6" s="22">
        <f t="shared" si="8"/>
        <v>132.51</v>
      </c>
      <c r="BS6" s="22">
        <f t="shared" si="8"/>
        <v>140.63999999999999</v>
      </c>
      <c r="BT6" s="22">
        <f t="shared" si="8"/>
        <v>127.12</v>
      </c>
      <c r="BU6" s="22">
        <f t="shared" si="8"/>
        <v>98.64</v>
      </c>
      <c r="BV6" s="22">
        <f t="shared" si="8"/>
        <v>94.78</v>
      </c>
      <c r="BW6" s="22">
        <f t="shared" si="8"/>
        <v>97.59</v>
      </c>
      <c r="BX6" s="22">
        <f t="shared" si="8"/>
        <v>92.17</v>
      </c>
      <c r="BY6" s="22">
        <f t="shared" si="8"/>
        <v>92.83</v>
      </c>
      <c r="BZ6" s="21" t="str">
        <f>IF(BZ7="","",IF(BZ7="-","【-】","【"&amp;SUBSTITUTE(TEXT(BZ7,"#,##0.00"),"-","△")&amp;"】"))</f>
        <v>【97.82】</v>
      </c>
      <c r="CA6" s="22">
        <f>IF(CA7="",NA(),CA7)</f>
        <v>134.93</v>
      </c>
      <c r="CB6" s="22">
        <f t="shared" ref="CB6:CJ6" si="9">IF(CB7="",NA(),CB7)</f>
        <v>130.30000000000001</v>
      </c>
      <c r="CC6" s="22">
        <f t="shared" si="9"/>
        <v>126.34</v>
      </c>
      <c r="CD6" s="22">
        <f t="shared" si="9"/>
        <v>116.3</v>
      </c>
      <c r="CE6" s="22">
        <f t="shared" si="9"/>
        <v>130.88</v>
      </c>
      <c r="CF6" s="22">
        <f t="shared" si="9"/>
        <v>178.92</v>
      </c>
      <c r="CG6" s="22">
        <f t="shared" si="9"/>
        <v>181.3</v>
      </c>
      <c r="CH6" s="22">
        <f t="shared" si="9"/>
        <v>181.71</v>
      </c>
      <c r="CI6" s="22">
        <f t="shared" si="9"/>
        <v>188.51</v>
      </c>
      <c r="CJ6" s="22">
        <f t="shared" si="9"/>
        <v>189.43</v>
      </c>
      <c r="CK6" s="21" t="str">
        <f>IF(CK7="","",IF(CK7="-","【-】","【"&amp;SUBSTITUTE(TEXT(CK7,"#,##0.00"),"-","△")&amp;"】"))</f>
        <v>【177.56】</v>
      </c>
      <c r="CL6" s="22">
        <f>IF(CL7="",NA(),CL7)</f>
        <v>56.09</v>
      </c>
      <c r="CM6" s="22">
        <f t="shared" ref="CM6:CU6" si="10">IF(CM7="",NA(),CM7)</f>
        <v>58.2</v>
      </c>
      <c r="CN6" s="22">
        <f t="shared" si="10"/>
        <v>54.09</v>
      </c>
      <c r="CO6" s="22">
        <f t="shared" si="10"/>
        <v>62.3</v>
      </c>
      <c r="CP6" s="22">
        <f t="shared" si="10"/>
        <v>55.35</v>
      </c>
      <c r="CQ6" s="22">
        <f t="shared" si="10"/>
        <v>55.14</v>
      </c>
      <c r="CR6" s="22">
        <f t="shared" si="10"/>
        <v>55.89</v>
      </c>
      <c r="CS6" s="22">
        <f t="shared" si="10"/>
        <v>55.72</v>
      </c>
      <c r="CT6" s="22">
        <f t="shared" si="10"/>
        <v>55.31</v>
      </c>
      <c r="CU6" s="22">
        <f t="shared" si="10"/>
        <v>55.14</v>
      </c>
      <c r="CV6" s="21" t="str">
        <f>IF(CV7="","",IF(CV7="-","【-】","【"&amp;SUBSTITUTE(TEXT(CV7,"#,##0.00"),"-","△")&amp;"】"))</f>
        <v>【59.81】</v>
      </c>
      <c r="CW6" s="22">
        <f>IF(CW7="",NA(),CW7)</f>
        <v>80.41</v>
      </c>
      <c r="CX6" s="22">
        <f t="shared" ref="CX6:DF6" si="11">IF(CX7="",NA(),CX7)</f>
        <v>80.150000000000006</v>
      </c>
      <c r="CY6" s="22">
        <f t="shared" si="11"/>
        <v>84.07</v>
      </c>
      <c r="CZ6" s="22">
        <f t="shared" si="11"/>
        <v>84.14</v>
      </c>
      <c r="DA6" s="22">
        <f t="shared" si="11"/>
        <v>85.66</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41.41</v>
      </c>
      <c r="DI6" s="22">
        <f t="shared" ref="DI6:DQ6" si="12">IF(DI7="",NA(),DI7)</f>
        <v>42.29</v>
      </c>
      <c r="DJ6" s="22">
        <f t="shared" si="12"/>
        <v>43.65</v>
      </c>
      <c r="DK6" s="22">
        <f t="shared" si="12"/>
        <v>45.2</v>
      </c>
      <c r="DL6" s="22">
        <f t="shared" si="12"/>
        <v>46.62</v>
      </c>
      <c r="DM6" s="22">
        <f t="shared" si="12"/>
        <v>49.92</v>
      </c>
      <c r="DN6" s="22">
        <f t="shared" si="12"/>
        <v>50.63</v>
      </c>
      <c r="DO6" s="22">
        <f t="shared" si="12"/>
        <v>51.29</v>
      </c>
      <c r="DP6" s="22">
        <f t="shared" si="12"/>
        <v>52.2</v>
      </c>
      <c r="DQ6" s="22">
        <f t="shared" si="12"/>
        <v>52.7</v>
      </c>
      <c r="DR6" s="21" t="str">
        <f>IF(DR7="","",IF(DR7="-","【-】","【"&amp;SUBSTITUTE(TEXT(DR7,"#,##0.00"),"-","△")&amp;"】"))</f>
        <v>【52.02】</v>
      </c>
      <c r="DS6" s="22">
        <f>IF(DS7="",NA(),DS7)</f>
        <v>18.8</v>
      </c>
      <c r="DT6" s="22">
        <f t="shared" ref="DT6:EB6" si="13">IF(DT7="",NA(),DT7)</f>
        <v>17.05</v>
      </c>
      <c r="DU6" s="22">
        <f t="shared" si="13"/>
        <v>18.010000000000002</v>
      </c>
      <c r="DV6" s="22">
        <f t="shared" si="13"/>
        <v>18.32</v>
      </c>
      <c r="DW6" s="22">
        <f t="shared" si="13"/>
        <v>17.63</v>
      </c>
      <c r="DX6" s="22">
        <f t="shared" si="13"/>
        <v>16.88</v>
      </c>
      <c r="DY6" s="22">
        <f t="shared" si="13"/>
        <v>18.28</v>
      </c>
      <c r="DZ6" s="22">
        <f t="shared" si="13"/>
        <v>19.61</v>
      </c>
      <c r="EA6" s="22">
        <f t="shared" si="13"/>
        <v>20.73</v>
      </c>
      <c r="EB6" s="22">
        <f t="shared" si="13"/>
        <v>22.86</v>
      </c>
      <c r="EC6" s="21" t="str">
        <f>IF(EC7="","",IF(EC7="-","【-】","【"&amp;SUBSTITUTE(TEXT(EC7,"#,##0.00"),"-","△")&amp;"】"))</f>
        <v>【25.37】</v>
      </c>
      <c r="ED6" s="22">
        <f>IF(ED7="",NA(),ED7)</f>
        <v>3.23</v>
      </c>
      <c r="EE6" s="22">
        <f t="shared" ref="EE6:EM6" si="14">IF(EE7="",NA(),EE7)</f>
        <v>2.79</v>
      </c>
      <c r="EF6" s="22">
        <f t="shared" si="14"/>
        <v>1.73</v>
      </c>
      <c r="EG6" s="22">
        <f t="shared" si="14"/>
        <v>1.38</v>
      </c>
      <c r="EH6" s="21">
        <f t="shared" si="14"/>
        <v>0</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303666</v>
      </c>
      <c r="D7" s="24">
        <v>46</v>
      </c>
      <c r="E7" s="24">
        <v>1</v>
      </c>
      <c r="F7" s="24">
        <v>0</v>
      </c>
      <c r="G7" s="24">
        <v>1</v>
      </c>
      <c r="H7" s="24" t="s">
        <v>93</v>
      </c>
      <c r="I7" s="24" t="s">
        <v>94</v>
      </c>
      <c r="J7" s="24" t="s">
        <v>95</v>
      </c>
      <c r="K7" s="24" t="s">
        <v>96</v>
      </c>
      <c r="L7" s="24" t="s">
        <v>97</v>
      </c>
      <c r="M7" s="24" t="s">
        <v>98</v>
      </c>
      <c r="N7" s="25" t="s">
        <v>99</v>
      </c>
      <c r="O7" s="25">
        <v>91.72</v>
      </c>
      <c r="P7" s="25">
        <v>65.7</v>
      </c>
      <c r="Q7" s="25">
        <v>3190</v>
      </c>
      <c r="R7" s="25">
        <v>25412</v>
      </c>
      <c r="S7" s="25">
        <v>351.84</v>
      </c>
      <c r="T7" s="25">
        <v>72.23</v>
      </c>
      <c r="U7" s="25">
        <v>16601</v>
      </c>
      <c r="V7" s="25">
        <v>31.12</v>
      </c>
      <c r="W7" s="25">
        <v>533.45000000000005</v>
      </c>
      <c r="X7" s="25">
        <v>131</v>
      </c>
      <c r="Y7" s="25">
        <v>136.54</v>
      </c>
      <c r="Z7" s="25">
        <v>139.58000000000001</v>
      </c>
      <c r="AA7" s="25">
        <v>145.65</v>
      </c>
      <c r="AB7" s="25">
        <v>135.04</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435.35</v>
      </c>
      <c r="AU7" s="25">
        <v>569.28</v>
      </c>
      <c r="AV7" s="25">
        <v>981.16</v>
      </c>
      <c r="AW7" s="25">
        <v>1032.75</v>
      </c>
      <c r="AX7" s="25">
        <v>1100.3900000000001</v>
      </c>
      <c r="AY7" s="25">
        <v>379.08</v>
      </c>
      <c r="AZ7" s="25">
        <v>367.55</v>
      </c>
      <c r="BA7" s="25">
        <v>378.56</v>
      </c>
      <c r="BB7" s="25">
        <v>364.46</v>
      </c>
      <c r="BC7" s="25">
        <v>338.89</v>
      </c>
      <c r="BD7" s="25">
        <v>243.36</v>
      </c>
      <c r="BE7" s="25">
        <v>149.71</v>
      </c>
      <c r="BF7" s="25">
        <v>147.54</v>
      </c>
      <c r="BG7" s="25">
        <v>126.54</v>
      </c>
      <c r="BH7" s="25">
        <v>102.64</v>
      </c>
      <c r="BI7" s="25">
        <v>100.51</v>
      </c>
      <c r="BJ7" s="25">
        <v>398.98</v>
      </c>
      <c r="BK7" s="25">
        <v>418.68</v>
      </c>
      <c r="BL7" s="25">
        <v>395.68</v>
      </c>
      <c r="BM7" s="25">
        <v>403.72</v>
      </c>
      <c r="BN7" s="25">
        <v>400.21</v>
      </c>
      <c r="BO7" s="25">
        <v>265.93</v>
      </c>
      <c r="BP7" s="25">
        <v>123.14</v>
      </c>
      <c r="BQ7" s="25">
        <v>116.52</v>
      </c>
      <c r="BR7" s="25">
        <v>132.51</v>
      </c>
      <c r="BS7" s="25">
        <v>140.63999999999999</v>
      </c>
      <c r="BT7" s="25">
        <v>127.12</v>
      </c>
      <c r="BU7" s="25">
        <v>98.64</v>
      </c>
      <c r="BV7" s="25">
        <v>94.78</v>
      </c>
      <c r="BW7" s="25">
        <v>97.59</v>
      </c>
      <c r="BX7" s="25">
        <v>92.17</v>
      </c>
      <c r="BY7" s="25">
        <v>92.83</v>
      </c>
      <c r="BZ7" s="25">
        <v>97.82</v>
      </c>
      <c r="CA7" s="25">
        <v>134.93</v>
      </c>
      <c r="CB7" s="25">
        <v>130.30000000000001</v>
      </c>
      <c r="CC7" s="25">
        <v>126.34</v>
      </c>
      <c r="CD7" s="25">
        <v>116.3</v>
      </c>
      <c r="CE7" s="25">
        <v>130.88</v>
      </c>
      <c r="CF7" s="25">
        <v>178.92</v>
      </c>
      <c r="CG7" s="25">
        <v>181.3</v>
      </c>
      <c r="CH7" s="25">
        <v>181.71</v>
      </c>
      <c r="CI7" s="25">
        <v>188.51</v>
      </c>
      <c r="CJ7" s="25">
        <v>189.43</v>
      </c>
      <c r="CK7" s="25">
        <v>177.56</v>
      </c>
      <c r="CL7" s="25">
        <v>56.09</v>
      </c>
      <c r="CM7" s="25">
        <v>58.2</v>
      </c>
      <c r="CN7" s="25">
        <v>54.09</v>
      </c>
      <c r="CO7" s="25">
        <v>62.3</v>
      </c>
      <c r="CP7" s="25">
        <v>55.35</v>
      </c>
      <c r="CQ7" s="25">
        <v>55.14</v>
      </c>
      <c r="CR7" s="25">
        <v>55.89</v>
      </c>
      <c r="CS7" s="25">
        <v>55.72</v>
      </c>
      <c r="CT7" s="25">
        <v>55.31</v>
      </c>
      <c r="CU7" s="25">
        <v>55.14</v>
      </c>
      <c r="CV7" s="25">
        <v>59.81</v>
      </c>
      <c r="CW7" s="25">
        <v>80.41</v>
      </c>
      <c r="CX7" s="25">
        <v>80.150000000000006</v>
      </c>
      <c r="CY7" s="25">
        <v>84.07</v>
      </c>
      <c r="CZ7" s="25">
        <v>84.14</v>
      </c>
      <c r="DA7" s="25">
        <v>85.66</v>
      </c>
      <c r="DB7" s="25">
        <v>81.39</v>
      </c>
      <c r="DC7" s="25">
        <v>81.27</v>
      </c>
      <c r="DD7" s="25">
        <v>81.260000000000005</v>
      </c>
      <c r="DE7" s="25">
        <v>80.36</v>
      </c>
      <c r="DF7" s="25">
        <v>80.13</v>
      </c>
      <c r="DG7" s="25">
        <v>89.42</v>
      </c>
      <c r="DH7" s="25">
        <v>41.41</v>
      </c>
      <c r="DI7" s="25">
        <v>42.29</v>
      </c>
      <c r="DJ7" s="25">
        <v>43.65</v>
      </c>
      <c r="DK7" s="25">
        <v>45.2</v>
      </c>
      <c r="DL7" s="25">
        <v>46.62</v>
      </c>
      <c r="DM7" s="25">
        <v>49.92</v>
      </c>
      <c r="DN7" s="25">
        <v>50.63</v>
      </c>
      <c r="DO7" s="25">
        <v>51.29</v>
      </c>
      <c r="DP7" s="25">
        <v>52.2</v>
      </c>
      <c r="DQ7" s="25">
        <v>52.7</v>
      </c>
      <c r="DR7" s="25">
        <v>52.02</v>
      </c>
      <c r="DS7" s="25">
        <v>18.8</v>
      </c>
      <c r="DT7" s="25">
        <v>17.05</v>
      </c>
      <c r="DU7" s="25">
        <v>18.010000000000002</v>
      </c>
      <c r="DV7" s="25">
        <v>18.32</v>
      </c>
      <c r="DW7" s="25">
        <v>17.63</v>
      </c>
      <c r="DX7" s="25">
        <v>16.88</v>
      </c>
      <c r="DY7" s="25">
        <v>18.28</v>
      </c>
      <c r="DZ7" s="25">
        <v>19.61</v>
      </c>
      <c r="EA7" s="25">
        <v>20.73</v>
      </c>
      <c r="EB7" s="25">
        <v>22.86</v>
      </c>
      <c r="EC7" s="25">
        <v>25.37</v>
      </c>
      <c r="ED7" s="25">
        <v>3.23</v>
      </c>
      <c r="EE7" s="25">
        <v>2.79</v>
      </c>
      <c r="EF7" s="25">
        <v>1.73</v>
      </c>
      <c r="EG7" s="25">
        <v>1.38</v>
      </c>
      <c r="EH7" s="25">
        <v>0</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2025-01-28T08:01:59Z</cp:lastPrinted>
  <dcterms:created xsi:type="dcterms:W3CDTF">2025-01-24T06:52:46Z</dcterms:created>
  <dcterms:modified xsi:type="dcterms:W3CDTF">2026-03-04T00:58:45Z</dcterms:modified>
  <cp:category/>
</cp:coreProperties>
</file>