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svfs01h29\財務課$\財政班\財政係\30  公営企業会計関係\R03\R040106経営比較分析表\"/>
    </mc:Choice>
  </mc:AlternateContent>
  <workbookProtection workbookAlgorithmName="SHA-512" workbookHashValue="mU/qP4lmme5jBmCkWr6uO98h6fprsDg93o8XBa//y50heAkIwSXi6ZqAB9Pi9g0YEFjXLXrN1FmLsHwyf8f8ag==" workbookSaltValue="i8ESEerlH5/BhxQb2XU5HA==" workbookSpinCount="100000" lockStructure="1"/>
  <bookViews>
    <workbookView xWindow="0" yWindow="0" windowWidth="28800" windowHeight="123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<sst xmlns="http://schemas.openxmlformats.org/spreadsheetml/2006/main" count="228" uniqueCount="115">
  <si>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</si>
  <si>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</si>
  <si>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</si>
  <si>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</si>
  <si>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</si>
  <si>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</si>
  <si>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</si>
  <si>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</si>
  <si>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</si>
  <si>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</si>
  <si>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</si>
  <si>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</si>
  <si>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</si>
  <si>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</si>
  <si>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</si>
  <si>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</si>
  <si>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</si>
  <si>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</si>
  <si>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</si>
  <si>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</si>
  <si>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</si>
  <si>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</si>
  <si>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</si>
  <si>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</si>
  <si>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</si>
  <si>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</si>
  <si>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</si>
  <si>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</si>
  <si>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</si>
  <si>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</si>
  <si>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</si>
  <si>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</si>
  <si>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</si>
  <si>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</si>
  <si>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</si>
  <si>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</si>
  <si>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</si>
  <si>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</si>
  <si>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</si>
  <si>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</si>
  <si>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</si>
  <si>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</si>
  <si>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</si>
  <si>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</si>
  <si>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</si>
  <si>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</si>
  <si>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</si>
  <si>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</si>
  <si>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</si>
  <si>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</si>
  <si>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</si>
  <si>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</si>
  <si>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</si>
  <si>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</si>
  <si>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</si>
  <si>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</si>
  <si>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</si>
  <si>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</si>
  <si>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</si>
  <si>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</si>
  <si>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</si>
  <si>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</si>
  <si>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</si>
  <si>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</si>
  <si>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</si>
  <si>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</si>
  <si>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</si>
  <si>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</si>
  <si>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</si>
  <si>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</si>
  <si>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</si>
  <si>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</si>
  <si>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</si>
  <si>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</si>
  <si>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</si>
  <si>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</si>
  <si>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</si>
  <si>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</si>
  <si>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</si>
  <si>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</si>
  <si>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</si>
  <si>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</si>
  <si>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</si>
  <si>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</si>
  <si>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</si>
  <si>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</si>
  <si>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</si>
  <si>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</si>
  <si>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</si>
  <si>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</si>
  <si>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</si>
  <si>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</si>
  <si>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</si>
  <si>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</si>
  <si>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</si>
  <si>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</si>
  <si>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</si>
  <si>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</si>
  <si>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</si>
  <si>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</si>
  <si>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</si>
  <si>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</si>
  <si>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</si>
  <si>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</si>
  <si>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</si>
  <si>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</si>
  <si>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</si>
  <si>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</si>
  <si>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</si>
  <si>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</si>
  <si>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</si>
  <si>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</si>
  <si>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有形固定資産減価償却率は管路更新など償却資産の更新を毎年行っていることから近年ほぼ同じ数値で推移している。令和元年度の数値で見ると、近年の管路更新の影響もあり約42％と類似団体と比較しても約8％下回っている。
　管路経年化率は耐用年数を経過した管路延長の割合であり、今後はさらなる更新が必要である。
　管路更新率は当該年度に更新した管路延長の割合を表しているが、公共下水道事業に伴う水道管の布設替えの影響で類似団体と比較すると、数値は上回って推移している。</t>
    <phoneticPr fontId="4"/>
  </si>
  <si>
    <t>　有形固定資産減価償却率は管路更新など償却資産の更新を毎年行っていることから近年ほぼ同じ数値で推移している。令和２年度の数値で見ると、近年の管路更新の影響もあり約42％と類似団体と比較しても約8％下回っている。
　管路経年化率は耐用年数を経過した管路延長の割合であり、今後はさらなる更新が必要である。
　管路更新率は当該年度に更新した管路延長の割合を表しているが、公共下水道事業に伴う水道管の布設替えの影響で類似団体と比較すると、数値は上回って推移しております。
　しかし、来年度以降浄水場の更新工事が本格化し、起債の新規借入、減価償却費の増の影響により経営健全性等の数値が徐々に悪化することが懸念されます。
　そのようなことから、今後さらなる経費の縮減等の努力しなければなりません。</t>
    <rPh sb="237" eb="240">
      <t>ライネンド</t>
    </rPh>
    <rPh sb="240" eb="242">
      <t>イコウ</t>
    </rPh>
    <rPh sb="242" eb="245">
      <t>ジョウスイジョウ</t>
    </rPh>
    <rPh sb="246" eb="248">
      <t>コウシン</t>
    </rPh>
    <rPh sb="248" eb="250">
      <t>コウジ</t>
    </rPh>
    <rPh sb="251" eb="254">
      <t>ホンカクカ</t>
    </rPh>
    <rPh sb="277" eb="279">
      <t>ケイエイ</t>
    </rPh>
    <rPh sb="279" eb="282">
      <t>ケンゼンセイ</t>
    </rPh>
    <rPh sb="282" eb="283">
      <t>トウ</t>
    </rPh>
    <rPh sb="284" eb="286">
      <t>スウチ</t>
    </rPh>
    <rPh sb="287" eb="289">
      <t>ジョジョ</t>
    </rPh>
    <rPh sb="290" eb="292">
      <t>アッカ</t>
    </rPh>
    <rPh sb="297" eb="299">
      <t>ケネン</t>
    </rPh>
    <rPh sb="316" eb="318">
      <t>コンゴ</t>
    </rPh>
    <rPh sb="322" eb="324">
      <t>ケイヒ</t>
    </rPh>
    <rPh sb="325" eb="327">
      <t>シュクゲン</t>
    </rPh>
    <rPh sb="327" eb="328">
      <t>トウ</t>
    </rPh>
    <rPh sb="329" eb="331">
      <t>ドリョク</t>
    </rPh>
    <phoneticPr fontId="4"/>
  </si>
  <si>
    <t>経常収支比率は100％を超え黒字であり、類似団体と比較すると高い数値となっている。今後の施設更新を視野に入れ、更なる経費削減に努める必要がある。
　流動比率は短期債務に対する支払い能力を表しているが、昨年度より改善されている。しかし、この改善要因は、工事の繰越等により、現預金、未払金が減ったことが原因であるので、来年度は下がると思われる。
　企業債残高対給水収益比率は例年数値が下がってきており、類似団体と比較しても企業債が給水収益に占める割合は低い。
　料金回収率は100％を超え給水に係る費用が収益で賄えていることが分かり、類似団体と比較しても高い水準で推移している。しかしながら、昨年度よりは若干悪化している。これは供給単価が新型コロナ対策の減免により下がったことが主因である。
　給水原価は、令和２年度では類似団体と比較すると約41円程度低い数値となっている。
　施設利用率は配水能力に対する配水量の割合で、令和２年度も類似団体より若干上回っている。今後も需要変動を見越して適正規模の維持に努めなければならない。
　有収率は、類似団体と比較すると若干低い。今後、最優先に漏水調査等を実施し、有収率の改善に努めていく必要がある。</t>
    <rPh sb="119" eb="121">
      <t>カイゼン</t>
    </rPh>
    <rPh sb="121" eb="123">
      <t>ヨウイン</t>
    </rPh>
    <rPh sb="125" eb="127">
      <t>コウジ</t>
    </rPh>
    <rPh sb="128" eb="130">
      <t>クリコシ</t>
    </rPh>
    <rPh sb="130" eb="131">
      <t>トウ</t>
    </rPh>
    <rPh sb="135" eb="138">
      <t>ゲンヨキン</t>
    </rPh>
    <rPh sb="139" eb="141">
      <t>ミバラ</t>
    </rPh>
    <rPh sb="141" eb="142">
      <t>キン</t>
    </rPh>
    <rPh sb="143" eb="144">
      <t>ヘ</t>
    </rPh>
    <rPh sb="149" eb="151">
      <t>ゲンイン</t>
    </rPh>
    <rPh sb="157" eb="160">
      <t>ライネンド</t>
    </rPh>
    <rPh sb="161" eb="162">
      <t>サ</t>
    </rPh>
    <rPh sb="165" eb="166">
      <t>オモ</t>
    </rPh>
    <rPh sb="312" eb="316">
      <t>キョウキュウタンカ</t>
    </rPh>
    <rPh sb="317" eb="319">
      <t>シンガタ</t>
    </rPh>
    <rPh sb="322" eb="324">
      <t>タイサク</t>
    </rPh>
    <rPh sb="325" eb="327">
      <t>ゲンメン</t>
    </rPh>
    <rPh sb="330" eb="331">
      <t>サ</t>
    </rPh>
    <rPh sb="337" eb="339">
      <t>シュイン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</si>
</sst>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3.1</c:v>
                </c:pt>
                <c:pt idx="1">
                  <c:v>3.92</c:v>
                </c:pt>
                <c:pt idx="2">
                  <c:v>3.28</c:v>
                </c:pt>
                <c:pt idx="3">
                  <c:v>3.23</c:v>
                </c:pt>
                <c:pt idx="4">
                  <c:v>2.79</c:v>
                </c:pt>
              </c:numCache>
            </c:numRef>
          </c:val>
          <c:extLst>
            <c:ext xmlns:c16="http://schemas.microsoft.com/office/drawing/2014/chart" uri="{C3380CC4-5D6E-409C-BE32-E72D297353CC}">
              <c16:uniqueId val="{00000000-8664-4E93-B0CA-3756E23A07D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8664-4E93-B0CA-3756E23A07D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63.98</c:v>
                </c:pt>
                <c:pt idx="1">
                  <c:v>60.91</c:v>
                </c:pt>
                <c:pt idx="2">
                  <c:v>62.93</c:v>
                </c:pt>
                <c:pt idx="3">
                  <c:v>56.09</c:v>
                </c:pt>
                <c:pt idx="4">
                  <c:v>58.2</c:v>
                </c:pt>
              </c:numCache>
            </c:numRef>
          </c:val>
          <c:extLst>
            <c:ext xmlns:c16="http://schemas.microsoft.com/office/drawing/2014/chart" uri="{C3380CC4-5D6E-409C-BE32-E72D297353CC}">
              <c16:uniqueId val="{00000000-6A68-419A-B4BF-4D97298D0E3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6A68-419A-B4BF-4D97298D0E3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81.41</c:v>
                </c:pt>
                <c:pt idx="1">
                  <c:v>75.52</c:v>
                </c:pt>
                <c:pt idx="2">
                  <c:v>70.88</c:v>
                </c:pt>
                <c:pt idx="3">
                  <c:v>80.41</c:v>
                </c:pt>
                <c:pt idx="4">
                  <c:v>80.150000000000006</c:v>
                </c:pt>
              </c:numCache>
            </c:numRef>
          </c:val>
          <c:extLst>
            <c:ext xmlns:c16="http://schemas.microsoft.com/office/drawing/2014/chart" uri="{C3380CC4-5D6E-409C-BE32-E72D297353CC}">
              <c16:uniqueId val="{00000000-3F66-4F6A-BB5A-CFFCFC8A89B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3F66-4F6A-BB5A-CFFCFC8A89B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151.41</c:v>
                </c:pt>
                <c:pt idx="1">
                  <c:v>137.51</c:v>
                </c:pt>
                <c:pt idx="2">
                  <c:v>131.97</c:v>
                </c:pt>
                <c:pt idx="3">
                  <c:v>131</c:v>
                </c:pt>
                <c:pt idx="4">
                  <c:v>136.54</c:v>
                </c:pt>
              </c:numCache>
            </c:numRef>
          </c:val>
          <c:extLst>
            <c:ext xmlns:c16="http://schemas.microsoft.com/office/drawing/2014/chart" uri="{C3380CC4-5D6E-409C-BE32-E72D297353CC}">
              <c16:uniqueId val="{00000000-044B-4588-9392-C5A8C1764B3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044B-4588-9392-C5A8C1764B3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40.26</c:v>
                </c:pt>
                <c:pt idx="1">
                  <c:v>40.42</c:v>
                </c:pt>
                <c:pt idx="2">
                  <c:v>41.04</c:v>
                </c:pt>
                <c:pt idx="3">
                  <c:v>41.41</c:v>
                </c:pt>
                <c:pt idx="4">
                  <c:v>42.29</c:v>
                </c:pt>
              </c:numCache>
            </c:numRef>
          </c:val>
          <c:extLst>
            <c:ext xmlns:c16="http://schemas.microsoft.com/office/drawing/2014/chart" uri="{C3380CC4-5D6E-409C-BE32-E72D297353CC}">
              <c16:uniqueId val="{00000000-D447-47BE-A88D-23A9CA4D302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D447-47BE-A88D-23A9CA4D302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29.56</c:v>
                </c:pt>
                <c:pt idx="1">
                  <c:v>24.29</c:v>
                </c:pt>
                <c:pt idx="2">
                  <c:v>21.67</c:v>
                </c:pt>
                <c:pt idx="3">
                  <c:v>18.8</c:v>
                </c:pt>
                <c:pt idx="4">
                  <c:v>17.05</c:v>
                </c:pt>
              </c:numCache>
            </c:numRef>
          </c:val>
          <c:extLst>
            <c:ext xmlns:c16="http://schemas.microsoft.com/office/drawing/2014/chart" uri="{C3380CC4-5D6E-409C-BE32-E72D297353CC}">
              <c16:uniqueId val="{00000000-A0C9-49FA-A550-DBC7FC60C7E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A0C9-49FA-A550-DBC7FC60C7E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FF-4FFB-9B73-DAE09D3191E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93FF-4FFB-9B73-DAE09D3191E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346.39</c:v>
                </c:pt>
                <c:pt idx="1">
                  <c:v>395.43</c:v>
                </c:pt>
                <c:pt idx="2">
                  <c:v>428.22</c:v>
                </c:pt>
                <c:pt idx="3">
                  <c:v>435.35</c:v>
                </c:pt>
                <c:pt idx="4">
                  <c:v>569.28</c:v>
                </c:pt>
              </c:numCache>
            </c:numRef>
          </c:val>
          <c:extLst>
            <c:ext xmlns:c16="http://schemas.microsoft.com/office/drawing/2014/chart" uri="{C3380CC4-5D6E-409C-BE32-E72D297353CC}">
              <c16:uniqueId val="{00000000-D293-4C96-944D-7D337A6D7D4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D293-4C96-944D-7D337A6D7D4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176.01</c:v>
                </c:pt>
                <c:pt idx="1">
                  <c:v>174.15</c:v>
                </c:pt>
                <c:pt idx="2">
                  <c:v>161.55000000000001</c:v>
                </c:pt>
                <c:pt idx="3">
                  <c:v>149.71</c:v>
                </c:pt>
                <c:pt idx="4">
                  <c:v>147.54</c:v>
                </c:pt>
              </c:numCache>
            </c:numRef>
          </c:val>
          <c:extLst>
            <c:ext xmlns:c16="http://schemas.microsoft.com/office/drawing/2014/chart" uri="{C3380CC4-5D6E-409C-BE32-E72D297353CC}">
              <c16:uniqueId val="{00000000-8D45-42FF-99CF-80E661827A5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8D45-42FF-99CF-80E661827A5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152.79</c:v>
                </c:pt>
                <c:pt idx="1">
                  <c:v>127.51</c:v>
                </c:pt>
                <c:pt idx="2">
                  <c:v>123.16</c:v>
                </c:pt>
                <c:pt idx="3">
                  <c:v>123.14</c:v>
                </c:pt>
                <c:pt idx="4">
                  <c:v>116.52</c:v>
                </c:pt>
              </c:numCache>
            </c:numRef>
          </c:val>
          <c:extLst>
            <c:ext xmlns:c16="http://schemas.microsoft.com/office/drawing/2014/chart" uri="{C3380CC4-5D6E-409C-BE32-E72D297353CC}">
              <c16:uniqueId val="{00000000-753F-4633-AA6D-ADF0976BF67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753F-4633-AA6D-ADF0976BF67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106.93</c:v>
                </c:pt>
                <c:pt idx="1">
                  <c:v>130.37</c:v>
                </c:pt>
                <c:pt idx="2">
                  <c:v>135.6</c:v>
                </c:pt>
                <c:pt idx="3">
                  <c:v>134.93</c:v>
                </c:pt>
                <c:pt idx="4">
                  <c:v>130.30000000000001</c:v>
                </c:pt>
              </c:numCache>
            </c:numRef>
          </c:val>
          <c:extLst>
            <c:ext xmlns:c16="http://schemas.microsoft.com/office/drawing/2014/chart" uri="{C3380CC4-5D6E-409C-BE32-E72D297353CC}">
              <c16:uniqueId val="{00000000-BE31-40BA-A5A4-91AB9624B39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BE31-40BA-A5A4-91AB9624B39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和歌山県　有田川町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26104</v>
      </c>
      <c r="AM8" s="61"/>
      <c r="AN8" s="61"/>
      <c r="AO8" s="61"/>
      <c r="AP8" s="61"/>
      <c r="AQ8" s="61"/>
      <c r="AR8" s="61"/>
      <c r="AS8" s="61"/>
      <c r="AT8" s="52">
        <f>データ!$S$6</f>
        <v>351.84</v>
      </c>
      <c r="AU8" s="53"/>
      <c r="AV8" s="53"/>
      <c r="AW8" s="53"/>
      <c r="AX8" s="53"/>
      <c r="AY8" s="53"/>
      <c r="AZ8" s="53"/>
      <c r="BA8" s="53"/>
      <c r="BB8" s="54">
        <f>データ!$T$6</f>
        <v>74.19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88.22</v>
      </c>
      <c r="J10" s="53"/>
      <c r="K10" s="53"/>
      <c r="L10" s="53"/>
      <c r="M10" s="53"/>
      <c r="N10" s="53"/>
      <c r="O10" s="64"/>
      <c r="P10" s="54">
        <f>データ!$P$6</f>
        <v>63.42</v>
      </c>
      <c r="Q10" s="54"/>
      <c r="R10" s="54"/>
      <c r="S10" s="54"/>
      <c r="T10" s="54"/>
      <c r="U10" s="54"/>
      <c r="V10" s="54"/>
      <c r="W10" s="61">
        <f>データ!$Q$6</f>
        <v>3190</v>
      </c>
      <c r="X10" s="61"/>
      <c r="Y10" s="61"/>
      <c r="Z10" s="61"/>
      <c r="AA10" s="61"/>
      <c r="AB10" s="61"/>
      <c r="AC10" s="61"/>
      <c r="AD10" s="2"/>
      <c r="AE10" s="2"/>
      <c r="AF10" s="2"/>
      <c r="AG10" s="2"/>
      <c r="AH10" s="4"/>
      <c r="AI10" s="4"/>
      <c r="AJ10" s="4"/>
      <c r="AK10" s="4"/>
      <c r="AL10" s="61">
        <f>データ!$U$6</f>
        <v>16521</v>
      </c>
      <c r="AM10" s="61"/>
      <c r="AN10" s="61"/>
      <c r="AO10" s="61"/>
      <c r="AP10" s="61"/>
      <c r="AQ10" s="61"/>
      <c r="AR10" s="61"/>
      <c r="AS10" s="61"/>
      <c r="AT10" s="52">
        <f>データ!$V$6</f>
        <v>31.12</v>
      </c>
      <c r="AU10" s="53"/>
      <c r="AV10" s="53"/>
      <c r="AW10" s="53"/>
      <c r="AX10" s="53"/>
      <c r="AY10" s="53"/>
      <c r="AZ10" s="53"/>
      <c r="BA10" s="53"/>
      <c r="BB10" s="54">
        <f>データ!$W$6</f>
        <v>530.88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Ow7OZ0SKmvv+DrZn/tg5kNz1jv69uL6GC3rFkZZk6tagX9tzUW/gfgCOaDfcXTIyTt59XggJtOnyctGdFdFtvA==" saltValue="t1GqMvVSj7Kn3kdUPHhep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303666</v>
      </c>
      <c r="D6" s="34">
        <f t="shared" si="3"/>
        <v>46</v>
      </c>
      <c r="E6" s="34">
        <f t="shared" si="3"/>
        <v>1</v>
      </c>
      <c r="F6" s="34">
        <f t="shared" si="3"/>
        <v>0</v>
      </c>
      <c r="G6" s="34">
        <f t="shared" si="3"/>
        <v>1</v>
      </c>
      <c r="H6" s="34" t="str">
        <f t="shared" si="3"/>
        <v>和歌山県　有田川町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88.22</v>
      </c>
      <c r="P6" s="35">
        <f t="shared" si="3"/>
        <v>63.42</v>
      </c>
      <c r="Q6" s="35">
        <f t="shared" si="3"/>
        <v>3190</v>
      </c>
      <c r="R6" s="35">
        <f t="shared" si="3"/>
        <v>26104</v>
      </c>
      <c r="S6" s="35">
        <f t="shared" si="3"/>
        <v>351.84</v>
      </c>
      <c r="T6" s="35">
        <f t="shared" si="3"/>
        <v>74.19</v>
      </c>
      <c r="U6" s="35">
        <f t="shared" si="3"/>
        <v>16521</v>
      </c>
      <c r="V6" s="35">
        <f t="shared" si="3"/>
        <v>31.12</v>
      </c>
      <c r="W6" s="35">
        <f t="shared" si="3"/>
        <v>530.88</v>
      </c>
      <c r="X6" s="36">
        <f>IF(X7="",NA(),X7)</f>
        <v>151.41</v>
      </c>
      <c r="Y6" s="36">
        <f t="shared" ref="Y6:AG6" si="4">IF(Y7="",NA(),Y7)</f>
        <v>137.51</v>
      </c>
      <c r="Z6" s="36">
        <f t="shared" si="4"/>
        <v>131.97</v>
      </c>
      <c r="AA6" s="36">
        <f t="shared" si="4"/>
        <v>131</v>
      </c>
      <c r="AB6" s="36">
        <f t="shared" si="4"/>
        <v>136.54</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346.39</v>
      </c>
      <c r="AU6" s="36">
        <f t="shared" ref="AU6:BC6" si="6">IF(AU7="",NA(),AU7)</f>
        <v>395.43</v>
      </c>
      <c r="AV6" s="36">
        <f t="shared" si="6"/>
        <v>428.22</v>
      </c>
      <c r="AW6" s="36">
        <f t="shared" si="6"/>
        <v>435.35</v>
      </c>
      <c r="AX6" s="36">
        <f t="shared" si="6"/>
        <v>569.28</v>
      </c>
      <c r="AY6" s="36">
        <f t="shared" si="6"/>
        <v>384.34</v>
      </c>
      <c r="AZ6" s="36">
        <f t="shared" si="6"/>
        <v>359.47</v>
      </c>
      <c r="BA6" s="36">
        <f t="shared" si="6"/>
        <v>369.69</v>
      </c>
      <c r="BB6" s="36">
        <f t="shared" si="6"/>
        <v>379.08</v>
      </c>
      <c r="BC6" s="36">
        <f t="shared" si="6"/>
        <v>367.55</v>
      </c>
      <c r="BD6" s="35" t="str">
        <f>IF(BD7="","",IF(BD7="-","【-】","【"&amp;SUBSTITUTE(TEXT(BD7,"#,##0.00"),"-","△")&amp;"】"))</f>
        <v>【260.31】</v>
      </c>
      <c r="BE6" s="36">
        <f>IF(BE7="",NA(),BE7)</f>
        <v>176.01</v>
      </c>
      <c r="BF6" s="36">
        <f t="shared" ref="BF6:BN6" si="7">IF(BF7="",NA(),BF7)</f>
        <v>174.15</v>
      </c>
      <c r="BG6" s="36">
        <f t="shared" si="7"/>
        <v>161.55000000000001</v>
      </c>
      <c r="BH6" s="36">
        <f t="shared" si="7"/>
        <v>149.71</v>
      </c>
      <c r="BI6" s="36">
        <f t="shared" si="7"/>
        <v>147.54</v>
      </c>
      <c r="BJ6" s="36">
        <f t="shared" si="7"/>
        <v>380.58</v>
      </c>
      <c r="BK6" s="36">
        <f t="shared" si="7"/>
        <v>401.79</v>
      </c>
      <c r="BL6" s="36">
        <f t="shared" si="7"/>
        <v>402.99</v>
      </c>
      <c r="BM6" s="36">
        <f t="shared" si="7"/>
        <v>398.98</v>
      </c>
      <c r="BN6" s="36">
        <f t="shared" si="7"/>
        <v>418.68</v>
      </c>
      <c r="BO6" s="35" t="str">
        <f>IF(BO7="","",IF(BO7="-","【-】","【"&amp;SUBSTITUTE(TEXT(BO7,"#,##0.00"),"-","△")&amp;"】"))</f>
        <v>【275.67】</v>
      </c>
      <c r="BP6" s="36">
        <f>IF(BP7="",NA(),BP7)</f>
        <v>152.79</v>
      </c>
      <c r="BQ6" s="36">
        <f t="shared" ref="BQ6:BY6" si="8">IF(BQ7="",NA(),BQ7)</f>
        <v>127.51</v>
      </c>
      <c r="BR6" s="36">
        <f t="shared" si="8"/>
        <v>123.16</v>
      </c>
      <c r="BS6" s="36">
        <f t="shared" si="8"/>
        <v>123.14</v>
      </c>
      <c r="BT6" s="36">
        <f t="shared" si="8"/>
        <v>116.52</v>
      </c>
      <c r="BU6" s="36">
        <f t="shared" si="8"/>
        <v>102.38</v>
      </c>
      <c r="BV6" s="36">
        <f t="shared" si="8"/>
        <v>100.12</v>
      </c>
      <c r="BW6" s="36">
        <f t="shared" si="8"/>
        <v>98.66</v>
      </c>
      <c r="BX6" s="36">
        <f t="shared" si="8"/>
        <v>98.64</v>
      </c>
      <c r="BY6" s="36">
        <f t="shared" si="8"/>
        <v>94.78</v>
      </c>
      <c r="BZ6" s="35" t="str">
        <f>IF(BZ7="","",IF(BZ7="-","【-】","【"&amp;SUBSTITUTE(TEXT(BZ7,"#,##0.00"),"-","△")&amp;"】"))</f>
        <v>【100.05】</v>
      </c>
      <c r="CA6" s="36">
        <f>IF(CA7="",NA(),CA7)</f>
        <v>106.93</v>
      </c>
      <c r="CB6" s="36">
        <f t="shared" ref="CB6:CJ6" si="9">IF(CB7="",NA(),CB7)</f>
        <v>130.37</v>
      </c>
      <c r="CC6" s="36">
        <f t="shared" si="9"/>
        <v>135.6</v>
      </c>
      <c r="CD6" s="36">
        <f t="shared" si="9"/>
        <v>134.93</v>
      </c>
      <c r="CE6" s="36">
        <f t="shared" si="9"/>
        <v>130.30000000000001</v>
      </c>
      <c r="CF6" s="36">
        <f t="shared" si="9"/>
        <v>168.67</v>
      </c>
      <c r="CG6" s="36">
        <f t="shared" si="9"/>
        <v>174.97</v>
      </c>
      <c r="CH6" s="36">
        <f t="shared" si="9"/>
        <v>178.59</v>
      </c>
      <c r="CI6" s="36">
        <f t="shared" si="9"/>
        <v>178.92</v>
      </c>
      <c r="CJ6" s="36">
        <f t="shared" si="9"/>
        <v>181.3</v>
      </c>
      <c r="CK6" s="35" t="str">
        <f>IF(CK7="","",IF(CK7="-","【-】","【"&amp;SUBSTITUTE(TEXT(CK7,"#,##0.00"),"-","△")&amp;"】"))</f>
        <v>【166.40】</v>
      </c>
      <c r="CL6" s="36">
        <f>IF(CL7="",NA(),CL7)</f>
        <v>63.98</v>
      </c>
      <c r="CM6" s="36">
        <f t="shared" ref="CM6:CU6" si="10">IF(CM7="",NA(),CM7)</f>
        <v>60.91</v>
      </c>
      <c r="CN6" s="36">
        <f t="shared" si="10"/>
        <v>62.93</v>
      </c>
      <c r="CO6" s="36">
        <f t="shared" si="10"/>
        <v>56.09</v>
      </c>
      <c r="CP6" s="36">
        <f t="shared" si="10"/>
        <v>58.2</v>
      </c>
      <c r="CQ6" s="36">
        <f t="shared" si="10"/>
        <v>54.92</v>
      </c>
      <c r="CR6" s="36">
        <f t="shared" si="10"/>
        <v>55.63</v>
      </c>
      <c r="CS6" s="36">
        <f t="shared" si="10"/>
        <v>55.03</v>
      </c>
      <c r="CT6" s="36">
        <f t="shared" si="10"/>
        <v>55.14</v>
      </c>
      <c r="CU6" s="36">
        <f t="shared" si="10"/>
        <v>55.89</v>
      </c>
      <c r="CV6" s="35" t="str">
        <f>IF(CV7="","",IF(CV7="-","【-】","【"&amp;SUBSTITUTE(TEXT(CV7,"#,##0.00"),"-","△")&amp;"】"))</f>
        <v>【60.69】</v>
      </c>
      <c r="CW6" s="36">
        <f>IF(CW7="",NA(),CW7)</f>
        <v>81.41</v>
      </c>
      <c r="CX6" s="36">
        <f t="shared" ref="CX6:DF6" si="11">IF(CX7="",NA(),CX7)</f>
        <v>75.52</v>
      </c>
      <c r="CY6" s="36">
        <f t="shared" si="11"/>
        <v>70.88</v>
      </c>
      <c r="CZ6" s="36">
        <f t="shared" si="11"/>
        <v>80.41</v>
      </c>
      <c r="DA6" s="36">
        <f t="shared" si="11"/>
        <v>80.150000000000006</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40.26</v>
      </c>
      <c r="DI6" s="36">
        <f t="shared" ref="DI6:DQ6" si="12">IF(DI7="",NA(),DI7)</f>
        <v>40.42</v>
      </c>
      <c r="DJ6" s="36">
        <f t="shared" si="12"/>
        <v>41.04</v>
      </c>
      <c r="DK6" s="36">
        <f t="shared" si="12"/>
        <v>41.41</v>
      </c>
      <c r="DL6" s="36">
        <f t="shared" si="12"/>
        <v>42.29</v>
      </c>
      <c r="DM6" s="36">
        <f t="shared" si="12"/>
        <v>48.49</v>
      </c>
      <c r="DN6" s="36">
        <f t="shared" si="12"/>
        <v>48.05</v>
      </c>
      <c r="DO6" s="36">
        <f t="shared" si="12"/>
        <v>48.87</v>
      </c>
      <c r="DP6" s="36">
        <f t="shared" si="12"/>
        <v>49.92</v>
      </c>
      <c r="DQ6" s="36">
        <f t="shared" si="12"/>
        <v>50.63</v>
      </c>
      <c r="DR6" s="35" t="str">
        <f>IF(DR7="","",IF(DR7="-","【-】","【"&amp;SUBSTITUTE(TEXT(DR7,"#,##0.00"),"-","△")&amp;"】"))</f>
        <v>【50.19】</v>
      </c>
      <c r="DS6" s="36">
        <f>IF(DS7="",NA(),DS7)</f>
        <v>29.56</v>
      </c>
      <c r="DT6" s="36">
        <f t="shared" ref="DT6:EB6" si="13">IF(DT7="",NA(),DT7)</f>
        <v>24.29</v>
      </c>
      <c r="DU6" s="36">
        <f t="shared" si="13"/>
        <v>21.67</v>
      </c>
      <c r="DV6" s="36">
        <f t="shared" si="13"/>
        <v>18.8</v>
      </c>
      <c r="DW6" s="36">
        <f t="shared" si="13"/>
        <v>17.05</v>
      </c>
      <c r="DX6" s="36">
        <f t="shared" si="13"/>
        <v>12.79</v>
      </c>
      <c r="DY6" s="36">
        <f t="shared" si="13"/>
        <v>13.39</v>
      </c>
      <c r="DZ6" s="36">
        <f t="shared" si="13"/>
        <v>14.85</v>
      </c>
      <c r="EA6" s="36">
        <f t="shared" si="13"/>
        <v>16.88</v>
      </c>
      <c r="EB6" s="36">
        <f t="shared" si="13"/>
        <v>18.28</v>
      </c>
      <c r="EC6" s="35" t="str">
        <f>IF(EC7="","",IF(EC7="-","【-】","【"&amp;SUBSTITUTE(TEXT(EC7,"#,##0.00"),"-","△")&amp;"】"))</f>
        <v>【20.63】</v>
      </c>
      <c r="ED6" s="36">
        <f>IF(ED7="",NA(),ED7)</f>
        <v>3.1</v>
      </c>
      <c r="EE6" s="36">
        <f t="shared" ref="EE6:EM6" si="14">IF(EE7="",NA(),EE7)</f>
        <v>3.92</v>
      </c>
      <c r="EF6" s="36">
        <f t="shared" si="14"/>
        <v>3.28</v>
      </c>
      <c r="EG6" s="36">
        <f t="shared" si="14"/>
        <v>3.23</v>
      </c>
      <c r="EH6" s="36">
        <f t="shared" si="14"/>
        <v>2.79</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303666</v>
      </c>
      <c r="D7" s="38">
        <v>46</v>
      </c>
      <c r="E7" s="38">
        <v>1</v>
      </c>
      <c r="F7" s="38">
        <v>0</v>
      </c>
      <c r="G7" s="38">
        <v>1</v>
      </c>
      <c r="H7" s="38" t="s">
        <v>93</v>
      </c>
      <c r="I7" s="38" t="s">
        <v>94</v>
      </c>
      <c r="J7" s="38" t="s">
        <v>95</v>
      </c>
      <c r="K7" s="38" t="s">
        <v>96</v>
      </c>
      <c r="L7" s="38" t="s">
        <v>97</v>
      </c>
      <c r="M7" s="38" t="s">
        <v>98</v>
      </c>
      <c r="N7" s="39" t="s">
        <v>99</v>
      </c>
      <c r="O7" s="39">
        <v>88.22</v>
      </c>
      <c r="P7" s="39">
        <v>63.42</v>
      </c>
      <c r="Q7" s="39">
        <v>3190</v>
      </c>
      <c r="R7" s="39">
        <v>26104</v>
      </c>
      <c r="S7" s="39">
        <v>351.84</v>
      </c>
      <c r="T7" s="39">
        <v>74.19</v>
      </c>
      <c r="U7" s="39">
        <v>16521</v>
      </c>
      <c r="V7" s="39">
        <v>31.12</v>
      </c>
      <c r="W7" s="39">
        <v>530.88</v>
      </c>
      <c r="X7" s="39">
        <v>151.41</v>
      </c>
      <c r="Y7" s="39">
        <v>137.51</v>
      </c>
      <c r="Z7" s="39">
        <v>131.97</v>
      </c>
      <c r="AA7" s="39">
        <v>131</v>
      </c>
      <c r="AB7" s="39">
        <v>136.54</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346.39</v>
      </c>
      <c r="AU7" s="39">
        <v>395.43</v>
      </c>
      <c r="AV7" s="39">
        <v>428.22</v>
      </c>
      <c r="AW7" s="39">
        <v>435.35</v>
      </c>
      <c r="AX7" s="39">
        <v>569.28</v>
      </c>
      <c r="AY7" s="39">
        <v>384.34</v>
      </c>
      <c r="AZ7" s="39">
        <v>359.47</v>
      </c>
      <c r="BA7" s="39">
        <v>369.69</v>
      </c>
      <c r="BB7" s="39">
        <v>379.08</v>
      </c>
      <c r="BC7" s="39">
        <v>367.55</v>
      </c>
      <c r="BD7" s="39">
        <v>260.31</v>
      </c>
      <c r="BE7" s="39">
        <v>176.01</v>
      </c>
      <c r="BF7" s="39">
        <v>174.15</v>
      </c>
      <c r="BG7" s="39">
        <v>161.55000000000001</v>
      </c>
      <c r="BH7" s="39">
        <v>149.71</v>
      </c>
      <c r="BI7" s="39">
        <v>147.54</v>
      </c>
      <c r="BJ7" s="39">
        <v>380.58</v>
      </c>
      <c r="BK7" s="39">
        <v>401.79</v>
      </c>
      <c r="BL7" s="39">
        <v>402.99</v>
      </c>
      <c r="BM7" s="39">
        <v>398.98</v>
      </c>
      <c r="BN7" s="39">
        <v>418.68</v>
      </c>
      <c r="BO7" s="39">
        <v>275.67</v>
      </c>
      <c r="BP7" s="39">
        <v>152.79</v>
      </c>
      <c r="BQ7" s="39">
        <v>127.51</v>
      </c>
      <c r="BR7" s="39">
        <v>123.16</v>
      </c>
      <c r="BS7" s="39">
        <v>123.14</v>
      </c>
      <c r="BT7" s="39">
        <v>116.52</v>
      </c>
      <c r="BU7" s="39">
        <v>102.38</v>
      </c>
      <c r="BV7" s="39">
        <v>100.12</v>
      </c>
      <c r="BW7" s="39">
        <v>98.66</v>
      </c>
      <c r="BX7" s="39">
        <v>98.64</v>
      </c>
      <c r="BY7" s="39">
        <v>94.78</v>
      </c>
      <c r="BZ7" s="39">
        <v>100.05</v>
      </c>
      <c r="CA7" s="39">
        <v>106.93</v>
      </c>
      <c r="CB7" s="39">
        <v>130.37</v>
      </c>
      <c r="CC7" s="39">
        <v>135.6</v>
      </c>
      <c r="CD7" s="39">
        <v>134.93</v>
      </c>
      <c r="CE7" s="39">
        <v>130.30000000000001</v>
      </c>
      <c r="CF7" s="39">
        <v>168.67</v>
      </c>
      <c r="CG7" s="39">
        <v>174.97</v>
      </c>
      <c r="CH7" s="39">
        <v>178.59</v>
      </c>
      <c r="CI7" s="39">
        <v>178.92</v>
      </c>
      <c r="CJ7" s="39">
        <v>181.3</v>
      </c>
      <c r="CK7" s="39">
        <v>166.4</v>
      </c>
      <c r="CL7" s="39">
        <v>63.98</v>
      </c>
      <c r="CM7" s="39">
        <v>60.91</v>
      </c>
      <c r="CN7" s="39">
        <v>62.93</v>
      </c>
      <c r="CO7" s="39">
        <v>56.09</v>
      </c>
      <c r="CP7" s="39">
        <v>58.2</v>
      </c>
      <c r="CQ7" s="39">
        <v>54.92</v>
      </c>
      <c r="CR7" s="39">
        <v>55.63</v>
      </c>
      <c r="CS7" s="39">
        <v>55.03</v>
      </c>
      <c r="CT7" s="39">
        <v>55.14</v>
      </c>
      <c r="CU7" s="39">
        <v>55.89</v>
      </c>
      <c r="CV7" s="39">
        <v>60.69</v>
      </c>
      <c r="CW7" s="39">
        <v>81.41</v>
      </c>
      <c r="CX7" s="39">
        <v>75.52</v>
      </c>
      <c r="CY7" s="39">
        <v>70.88</v>
      </c>
      <c r="CZ7" s="39">
        <v>80.41</v>
      </c>
      <c r="DA7" s="39">
        <v>80.150000000000006</v>
      </c>
      <c r="DB7" s="39">
        <v>82.66</v>
      </c>
      <c r="DC7" s="39">
        <v>82.04</v>
      </c>
      <c r="DD7" s="39">
        <v>81.900000000000006</v>
      </c>
      <c r="DE7" s="39">
        <v>81.39</v>
      </c>
      <c r="DF7" s="39">
        <v>81.27</v>
      </c>
      <c r="DG7" s="39">
        <v>89.82</v>
      </c>
      <c r="DH7" s="39">
        <v>40.26</v>
      </c>
      <c r="DI7" s="39">
        <v>40.42</v>
      </c>
      <c r="DJ7" s="39">
        <v>41.04</v>
      </c>
      <c r="DK7" s="39">
        <v>41.41</v>
      </c>
      <c r="DL7" s="39">
        <v>42.29</v>
      </c>
      <c r="DM7" s="39">
        <v>48.49</v>
      </c>
      <c r="DN7" s="39">
        <v>48.05</v>
      </c>
      <c r="DO7" s="39">
        <v>48.87</v>
      </c>
      <c r="DP7" s="39">
        <v>49.92</v>
      </c>
      <c r="DQ7" s="39">
        <v>50.63</v>
      </c>
      <c r="DR7" s="39">
        <v>50.19</v>
      </c>
      <c r="DS7" s="39">
        <v>29.56</v>
      </c>
      <c r="DT7" s="39">
        <v>24.29</v>
      </c>
      <c r="DU7" s="39">
        <v>21.67</v>
      </c>
      <c r="DV7" s="39">
        <v>18.8</v>
      </c>
      <c r="DW7" s="39">
        <v>17.05</v>
      </c>
      <c r="DX7" s="39">
        <v>12.79</v>
      </c>
      <c r="DY7" s="39">
        <v>13.39</v>
      </c>
      <c r="DZ7" s="39">
        <v>14.85</v>
      </c>
      <c r="EA7" s="39">
        <v>16.88</v>
      </c>
      <c r="EB7" s="39">
        <v>18.28</v>
      </c>
      <c r="EC7" s="39">
        <v>20.63</v>
      </c>
      <c r="ED7" s="39">
        <v>3.1</v>
      </c>
      <c r="EE7" s="39">
        <v>3.92</v>
      </c>
      <c r="EF7" s="39">
        <v>3.28</v>
      </c>
      <c r="EG7" s="39">
        <v>3.23</v>
      </c>
      <c r="EH7" s="39">
        <v>2.79</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2022-01-17T23:01:02Z</cp:lastPrinted>
  <dcterms:created xsi:type="dcterms:W3CDTF">2021-12-03T06:54:41Z</dcterms:created>
  <dcterms:modified xsi:type="dcterms:W3CDTF">2022-01-17T23:01:10Z</dcterms:modified>
  <cp:category/>
</cp:coreProperties>
</file>